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8800" windowHeight="11835"/>
  </bookViews>
  <sheets>
    <sheet name="1Κ.2024 ΤΕ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54" i="8" l="1"/>
  <c r="F650" i="8"/>
  <c r="F649" i="8"/>
  <c r="F646" i="8"/>
  <c r="F640" i="8"/>
  <c r="F638" i="8"/>
  <c r="F636" i="8"/>
  <c r="F630" i="8"/>
  <c r="F629" i="8"/>
  <c r="F624" i="8"/>
  <c r="F615" i="8"/>
  <c r="F613" i="8"/>
  <c r="F607" i="8"/>
  <c r="F601" i="8"/>
  <c r="F599" i="8"/>
  <c r="F597" i="8"/>
  <c r="F596" i="8"/>
  <c r="F593" i="8"/>
  <c r="F591" i="8"/>
  <c r="F590" i="8"/>
  <c r="F588" i="8"/>
  <c r="F587" i="8"/>
  <c r="F584" i="8"/>
  <c r="F582" i="8"/>
  <c r="F580" i="8"/>
  <c r="F569" i="8"/>
  <c r="F566" i="8"/>
  <c r="F565" i="8"/>
  <c r="F561" i="8"/>
  <c r="F558" i="8"/>
  <c r="F557" i="8"/>
  <c r="F552" i="8"/>
  <c r="F548" i="8"/>
  <c r="F545" i="8"/>
  <c r="F543" i="8"/>
  <c r="F541" i="8"/>
  <c r="F539" i="8"/>
  <c r="F537" i="8"/>
  <c r="F531" i="8"/>
  <c r="F529" i="8"/>
  <c r="F528" i="8"/>
  <c r="F527" i="8"/>
  <c r="F524" i="8"/>
  <c r="F521" i="8"/>
  <c r="F520" i="8"/>
  <c r="F519" i="8"/>
  <c r="F518" i="8"/>
  <c r="F517" i="8"/>
  <c r="F513" i="8"/>
  <c r="F512" i="8"/>
  <c r="F511" i="8"/>
  <c r="F510" i="8"/>
  <c r="F505" i="8"/>
  <c r="F504" i="8"/>
  <c r="F495" i="8"/>
  <c r="F492" i="8"/>
  <c r="F485" i="8"/>
  <c r="F483" i="8"/>
  <c r="F482" i="8"/>
  <c r="F480" i="8"/>
  <c r="F476" i="8"/>
  <c r="F467" i="8"/>
  <c r="F463" i="8"/>
  <c r="F460" i="8"/>
  <c r="F451" i="8"/>
  <c r="F448" i="8"/>
  <c r="F445" i="8"/>
  <c r="F438" i="8"/>
  <c r="F432" i="8"/>
  <c r="F430" i="8"/>
  <c r="F428" i="8"/>
  <c r="F426" i="8"/>
  <c r="F423" i="8"/>
  <c r="F422" i="8"/>
  <c r="F418" i="8"/>
  <c r="F417" i="8"/>
  <c r="F416" i="8"/>
  <c r="F414" i="8"/>
  <c r="F413" i="8"/>
  <c r="F408" i="8"/>
  <c r="F406" i="8"/>
  <c r="F402" i="8"/>
  <c r="F393" i="8"/>
  <c r="F380" i="8"/>
  <c r="F377" i="8"/>
  <c r="F375" i="8"/>
  <c r="F370" i="8"/>
  <c r="F366" i="8"/>
  <c r="F362" i="8"/>
  <c r="F361" i="8"/>
  <c r="F357" i="8"/>
  <c r="F356" i="8"/>
  <c r="F354" i="8"/>
  <c r="F353" i="8"/>
  <c r="F349" i="8"/>
  <c r="F338" i="8"/>
  <c r="F336" i="8"/>
  <c r="F328" i="8"/>
  <c r="F327" i="8"/>
  <c r="F323" i="8"/>
  <c r="F318" i="8"/>
  <c r="F317" i="8"/>
  <c r="F316" i="8"/>
  <c r="F313" i="8"/>
  <c r="F312" i="8"/>
  <c r="F310" i="8"/>
  <c r="F309" i="8"/>
  <c r="F304" i="8"/>
  <c r="F303" i="8"/>
  <c r="F300" i="8"/>
  <c r="F299" i="8"/>
  <c r="F295" i="8"/>
  <c r="F294" i="8"/>
  <c r="F293" i="8"/>
  <c r="F290" i="8"/>
  <c r="F289" i="8"/>
  <c r="F287" i="8"/>
  <c r="F285" i="8"/>
  <c r="F283" i="8"/>
  <c r="F281" i="8"/>
  <c r="F279" i="8"/>
  <c r="F272" i="8"/>
  <c r="F271" i="8"/>
  <c r="F270" i="8"/>
  <c r="F268" i="8"/>
  <c r="F266" i="8"/>
  <c r="F263" i="8"/>
  <c r="F258" i="8"/>
  <c r="F255" i="8"/>
  <c r="F254" i="8"/>
  <c r="F248" i="8"/>
  <c r="F244" i="8"/>
  <c r="F243" i="8"/>
  <c r="F241" i="8"/>
  <c r="F240" i="8"/>
  <c r="F238" i="8"/>
  <c r="F235" i="8"/>
  <c r="F234" i="8"/>
  <c r="F233" i="8"/>
  <c r="F225" i="8"/>
  <c r="F224" i="8"/>
  <c r="F223" i="8"/>
  <c r="F219" i="8"/>
  <c r="F215" i="8"/>
  <c r="F214" i="8"/>
  <c r="F213" i="8"/>
  <c r="F209" i="8"/>
  <c r="F208" i="8"/>
  <c r="F207" i="8"/>
  <c r="F200" i="8"/>
  <c r="F199" i="8"/>
  <c r="F196" i="8"/>
  <c r="F189" i="8"/>
  <c r="F187" i="8"/>
  <c r="F186" i="8"/>
  <c r="F184" i="8"/>
  <c r="F183" i="8"/>
  <c r="F181" i="8"/>
  <c r="F180" i="8"/>
  <c r="F178" i="8"/>
  <c r="F177" i="8"/>
  <c r="F176" i="8"/>
  <c r="F173" i="8"/>
  <c r="F172" i="8"/>
  <c r="F171" i="8"/>
  <c r="F168" i="8"/>
  <c r="F165" i="8"/>
  <c r="F164" i="8"/>
  <c r="F162" i="8"/>
  <c r="F160" i="8"/>
  <c r="F157" i="8"/>
  <c r="F153" i="8"/>
  <c r="F152" i="8"/>
  <c r="F146" i="8"/>
  <c r="F144" i="8"/>
  <c r="F143" i="8"/>
  <c r="F140" i="8"/>
  <c r="F128" i="8"/>
  <c r="F127" i="8"/>
  <c r="F124" i="8"/>
  <c r="F120" i="8"/>
  <c r="F119" i="8"/>
  <c r="F118" i="8"/>
  <c r="F117" i="8"/>
  <c r="F116" i="8"/>
  <c r="F115" i="8"/>
  <c r="F114" i="8"/>
  <c r="F112" i="8"/>
  <c r="F110" i="8"/>
  <c r="F106" i="8"/>
  <c r="F105" i="8"/>
  <c r="F97" i="8"/>
  <c r="F87" i="8"/>
  <c r="F83" i="8"/>
  <c r="F70" i="8"/>
  <c r="F67" i="8"/>
  <c r="F63" i="8"/>
  <c r="F61" i="8"/>
  <c r="F58" i="8"/>
  <c r="F55" i="8"/>
  <c r="F51" i="8"/>
  <c r="F49" i="8"/>
  <c r="F48" i="8"/>
  <c r="F44" i="8"/>
  <c r="F41" i="8"/>
  <c r="F36" i="8"/>
  <c r="F35" i="8"/>
  <c r="F32" i="8"/>
  <c r="F25" i="8"/>
  <c r="F23" i="8"/>
  <c r="F22" i="8"/>
  <c r="F18" i="8"/>
  <c r="F16" i="8"/>
  <c r="F15" i="8"/>
  <c r="F14" i="8"/>
  <c r="F11" i="8"/>
  <c r="F10" i="8"/>
  <c r="F3" i="8"/>
  <c r="F655" i="8"/>
  <c r="F653" i="8"/>
  <c r="F651" i="8"/>
  <c r="F642" i="8"/>
  <c r="F637" i="8"/>
  <c r="F635" i="8"/>
  <c r="F634" i="8"/>
  <c r="F628" i="8"/>
  <c r="F623" i="8"/>
  <c r="F622" i="8"/>
  <c r="F621" i="8"/>
  <c r="F620" i="8"/>
  <c r="F612" i="8"/>
  <c r="F611" i="8"/>
  <c r="F610" i="8"/>
  <c r="F609" i="8"/>
  <c r="F608" i="8"/>
  <c r="F606" i="8"/>
  <c r="F605" i="8"/>
  <c r="F604" i="8"/>
  <c r="F603" i="8"/>
  <c r="F600" i="8"/>
  <c r="F595" i="8"/>
  <c r="F592" i="8"/>
  <c r="F586" i="8"/>
  <c r="F583" i="8"/>
  <c r="F578" i="8"/>
  <c r="F577" i="8"/>
  <c r="F576" i="8"/>
  <c r="F574" i="8"/>
  <c r="F572" i="8"/>
  <c r="F571" i="8"/>
  <c r="F570" i="8"/>
  <c r="F567" i="8"/>
  <c r="F562" i="8"/>
  <c r="F559" i="8"/>
  <c r="F554" i="8"/>
  <c r="F544" i="8"/>
  <c r="F542" i="8"/>
  <c r="F538" i="8"/>
  <c r="F536" i="8"/>
  <c r="F534" i="8"/>
  <c r="F533" i="8"/>
  <c r="F532" i="8"/>
  <c r="F530" i="8"/>
  <c r="F526" i="8"/>
  <c r="F522" i="8"/>
  <c r="F515" i="8"/>
  <c r="F514" i="8"/>
  <c r="F498" i="8"/>
  <c r="F490" i="8"/>
  <c r="F489" i="8"/>
  <c r="F487" i="8"/>
  <c r="F484" i="8"/>
  <c r="F481" i="8"/>
  <c r="F475" i="8"/>
  <c r="F474" i="8"/>
  <c r="F473" i="8"/>
  <c r="F471" i="8"/>
  <c r="F470" i="8"/>
  <c r="F469" i="8"/>
  <c r="F466" i="8"/>
  <c r="F465" i="8"/>
  <c r="F464" i="8"/>
  <c r="F461" i="8"/>
  <c r="F453" i="8"/>
  <c r="F452" i="8"/>
  <c r="F450" i="8"/>
  <c r="F449" i="8"/>
  <c r="F446" i="8"/>
  <c r="F444" i="8"/>
  <c r="F443" i="8"/>
  <c r="F440" i="8"/>
  <c r="F437" i="8"/>
  <c r="F436" i="8"/>
  <c r="F434" i="8"/>
  <c r="F427" i="8"/>
  <c r="F425" i="8"/>
  <c r="F424" i="8"/>
  <c r="F412" i="8"/>
  <c r="F411" i="8"/>
  <c r="F409" i="8"/>
  <c r="F404" i="8"/>
  <c r="F401" i="8"/>
  <c r="F397" i="8"/>
  <c r="F396" i="8"/>
  <c r="F395" i="8"/>
  <c r="F392" i="8"/>
  <c r="F390" i="8"/>
  <c r="F388" i="8"/>
  <c r="F387" i="8"/>
  <c r="F384" i="8"/>
  <c r="F383" i="8"/>
  <c r="F378" i="8"/>
  <c r="F374" i="8"/>
  <c r="F373" i="8"/>
  <c r="F372" i="8"/>
  <c r="F369" i="8"/>
  <c r="F365" i="8"/>
  <c r="F358" i="8"/>
  <c r="F352" i="8"/>
  <c r="F351" i="8"/>
  <c r="F346" i="8"/>
  <c r="F345" i="8"/>
  <c r="F344" i="8"/>
  <c r="F343" i="8"/>
  <c r="F341" i="8"/>
  <c r="F340" i="8"/>
  <c r="F339" i="8"/>
  <c r="F337" i="8"/>
  <c r="F335" i="8"/>
  <c r="F326" i="8"/>
  <c r="F324" i="8"/>
  <c r="F322" i="8"/>
  <c r="F320" i="8"/>
  <c r="F315" i="8"/>
  <c r="F314" i="8"/>
  <c r="F311" i="8"/>
  <c r="F298" i="8"/>
  <c r="F292" i="8"/>
  <c r="F291" i="8"/>
  <c r="F280" i="8"/>
  <c r="F276" i="8"/>
  <c r="F260" i="8"/>
  <c r="F259" i="8"/>
  <c r="F257" i="8"/>
  <c r="F253" i="8"/>
  <c r="F252" i="8"/>
  <c r="F251" i="8"/>
  <c r="F250" i="8"/>
  <c r="F245" i="8"/>
  <c r="F239" i="8"/>
  <c r="F237" i="8"/>
  <c r="F236" i="8"/>
  <c r="F232" i="8"/>
  <c r="F231" i="8"/>
  <c r="F227" i="8"/>
  <c r="F226" i="8"/>
  <c r="F222" i="8"/>
  <c r="F220" i="8"/>
  <c r="F216" i="8"/>
  <c r="F210" i="8"/>
  <c r="F206" i="8"/>
  <c r="F205" i="8"/>
  <c r="F204" i="8"/>
  <c r="F202" i="8"/>
  <c r="F201" i="8"/>
  <c r="F197" i="8"/>
  <c r="F193" i="8"/>
  <c r="F192" i="8"/>
  <c r="F185" i="8"/>
  <c r="F179" i="8"/>
  <c r="F175" i="8"/>
  <c r="F170" i="8"/>
  <c r="F169" i="8"/>
  <c r="F167" i="8"/>
  <c r="F163" i="8"/>
  <c r="F161" i="8"/>
  <c r="F156" i="8"/>
  <c r="F154" i="8"/>
  <c r="F150" i="8"/>
  <c r="F142" i="8"/>
  <c r="F141" i="8"/>
  <c r="F139" i="8"/>
  <c r="F138" i="8"/>
  <c r="F135" i="8"/>
  <c r="F134" i="8"/>
  <c r="F132" i="8"/>
  <c r="F131" i="8"/>
  <c r="F130" i="8"/>
  <c r="F129" i="8"/>
  <c r="F126" i="8"/>
  <c r="F123" i="8"/>
  <c r="F122" i="8"/>
  <c r="F113" i="8"/>
  <c r="F108" i="8"/>
  <c r="F104" i="8"/>
  <c r="F102" i="8"/>
  <c r="F100" i="8"/>
  <c r="F95" i="8"/>
  <c r="F94" i="8"/>
  <c r="F91" i="8"/>
  <c r="F90" i="8"/>
  <c r="F89" i="8"/>
  <c r="F88" i="8"/>
  <c r="F86" i="8"/>
  <c r="F85" i="8"/>
  <c r="F84" i="8"/>
  <c r="F82" i="8"/>
  <c r="F73" i="8"/>
  <c r="F72" i="8"/>
  <c r="F71" i="8"/>
  <c r="F69" i="8"/>
  <c r="F68" i="8"/>
  <c r="F65" i="8"/>
  <c r="F62" i="8"/>
  <c r="F57" i="8"/>
  <c r="F56" i="8"/>
  <c r="F54" i="8"/>
  <c r="F53" i="8"/>
  <c r="F52" i="8"/>
  <c r="F47" i="8"/>
  <c r="F45" i="8"/>
  <c r="F43" i="8"/>
  <c r="F42" i="8"/>
  <c r="F39" i="8"/>
  <c r="F34" i="8"/>
  <c r="F33" i="8"/>
  <c r="F28" i="8"/>
  <c r="F24" i="8"/>
  <c r="F21" i="8"/>
  <c r="F20" i="8"/>
  <c r="F13" i="8"/>
  <c r="F12" i="8"/>
  <c r="F9" i="8"/>
  <c r="F8" i="8"/>
  <c r="F7" i="8"/>
  <c r="F5" i="8"/>
  <c r="F652" i="8"/>
  <c r="F648" i="8"/>
  <c r="F647" i="8"/>
  <c r="F645" i="8"/>
  <c r="F644" i="8"/>
  <c r="F643" i="8"/>
  <c r="F641" i="8"/>
  <c r="F639" i="8"/>
  <c r="F633" i="8"/>
  <c r="F632" i="8"/>
  <c r="F631" i="8"/>
  <c r="F627" i="8"/>
  <c r="F626" i="8"/>
  <c r="F625" i="8"/>
  <c r="F619" i="8"/>
  <c r="F618" i="8"/>
  <c r="F617" i="8"/>
  <c r="F616" i="8"/>
  <c r="F614" i="8"/>
  <c r="F602" i="8"/>
  <c r="F598" i="8"/>
  <c r="F594" i="8"/>
  <c r="F589" i="8"/>
  <c r="F585" i="8"/>
  <c r="F581" i="8"/>
  <c r="F579" i="8"/>
  <c r="F575" i="8"/>
  <c r="F573" i="8"/>
  <c r="F568" i="8"/>
  <c r="F564" i="8"/>
  <c r="F563" i="8"/>
  <c r="F560" i="8"/>
  <c r="F556" i="8"/>
  <c r="F555" i="8"/>
  <c r="F553" i="8"/>
  <c r="F551" i="8"/>
  <c r="F550" i="8"/>
  <c r="F549" i="8"/>
  <c r="F547" i="8"/>
  <c r="F546" i="8"/>
  <c r="F540" i="8"/>
  <c r="F535" i="8"/>
  <c r="F525" i="8"/>
  <c r="F523" i="8"/>
  <c r="F516" i="8"/>
  <c r="F509" i="8"/>
  <c r="F508" i="8"/>
  <c r="F507" i="8"/>
  <c r="F506" i="8"/>
  <c r="F503" i="8"/>
  <c r="F502" i="8"/>
  <c r="F501" i="8"/>
  <c r="F500" i="8"/>
  <c r="F499" i="8"/>
  <c r="F497" i="8"/>
  <c r="F496" i="8"/>
  <c r="F494" i="8"/>
  <c r="F493" i="8"/>
  <c r="F491" i="8"/>
  <c r="F488" i="8"/>
  <c r="F486" i="8"/>
  <c r="F479" i="8"/>
  <c r="F478" i="8"/>
  <c r="F477" i="8"/>
  <c r="F472" i="8"/>
  <c r="F468" i="8"/>
  <c r="F462" i="8"/>
  <c r="F459" i="8"/>
  <c r="F458" i="8"/>
  <c r="F457" i="8"/>
  <c r="F456" i="8"/>
  <c r="F455" i="8"/>
  <c r="F454" i="8"/>
  <c r="F447" i="8"/>
  <c r="F442" i="8"/>
  <c r="F441" i="8"/>
  <c r="F439" i="8"/>
  <c r="F435" i="8"/>
  <c r="F433" i="8"/>
  <c r="F431" i="8"/>
  <c r="F429" i="8"/>
  <c r="F421" i="8"/>
  <c r="F420" i="8"/>
  <c r="F419" i="8"/>
  <c r="F415" i="8"/>
  <c r="F410" i="8"/>
  <c r="F407" i="8"/>
  <c r="F405" i="8"/>
  <c r="F403" i="8"/>
  <c r="F400" i="8"/>
  <c r="F399" i="8"/>
  <c r="F398" i="8"/>
  <c r="F394" i="8"/>
  <c r="F391" i="8"/>
  <c r="F389" i="8"/>
  <c r="F386" i="8"/>
  <c r="F385" i="8"/>
  <c r="F382" i="8"/>
  <c r="F381" i="8"/>
  <c r="F379" i="8"/>
  <c r="F376" i="8"/>
  <c r="F371" i="8"/>
  <c r="F368" i="8"/>
  <c r="F367" i="8"/>
  <c r="F364" i="8"/>
  <c r="F363" i="8"/>
  <c r="F360" i="8"/>
  <c r="F359" i="8"/>
  <c r="F355" i="8"/>
  <c r="F350" i="8"/>
  <c r="F348" i="8"/>
  <c r="F347" i="8"/>
  <c r="F342" i="8"/>
  <c r="F334" i="8"/>
  <c r="F333" i="8"/>
  <c r="F332" i="8"/>
  <c r="F331" i="8"/>
  <c r="F330" i="8"/>
  <c r="F329" i="8"/>
  <c r="F325" i="8"/>
  <c r="F321" i="8"/>
  <c r="F319" i="8"/>
  <c r="F308" i="8"/>
  <c r="F307" i="8"/>
  <c r="F306" i="8"/>
  <c r="F305" i="8"/>
  <c r="F302" i="8"/>
  <c r="F301" i="8"/>
  <c r="F297" i="8"/>
  <c r="F296" i="8"/>
  <c r="F288" i="8"/>
  <c r="F286" i="8"/>
  <c r="F284" i="8"/>
  <c r="F282" i="8"/>
  <c r="F278" i="8"/>
  <c r="F277" i="8"/>
  <c r="F275" i="8"/>
  <c r="F274" i="8"/>
  <c r="F273" i="8"/>
  <c r="F269" i="8"/>
  <c r="F267" i="8"/>
  <c r="F265" i="8"/>
  <c r="F264" i="8"/>
  <c r="F262" i="8"/>
  <c r="F261" i="8"/>
  <c r="F256" i="8"/>
  <c r="F249" i="8"/>
  <c r="F247" i="8"/>
  <c r="F246" i="8"/>
  <c r="F242" i="8"/>
  <c r="F230" i="8"/>
  <c r="F229" i="8"/>
  <c r="F228" i="8"/>
  <c r="F221" i="8"/>
  <c r="F218" i="8"/>
  <c r="F217" i="8"/>
  <c r="F212" i="8"/>
  <c r="F211" i="8"/>
  <c r="F203" i="8"/>
  <c r="F198" i="8"/>
  <c r="F195" i="8"/>
  <c r="F194" i="8"/>
  <c r="F191" i="8"/>
  <c r="F190" i="8"/>
  <c r="F188" i="8"/>
  <c r="F182" i="8"/>
  <c r="F174" i="8"/>
  <c r="F166" i="8"/>
  <c r="F159" i="8"/>
  <c r="F158" i="8"/>
  <c r="F155" i="8"/>
  <c r="F151" i="8"/>
  <c r="F149" i="8"/>
  <c r="F148" i="8"/>
  <c r="F147" i="8"/>
  <c r="F145" i="8"/>
  <c r="F137" i="8"/>
  <c r="F136" i="8"/>
  <c r="F133" i="8"/>
  <c r="F125" i="8"/>
  <c r="F121" i="8"/>
  <c r="F111" i="8"/>
  <c r="F109" i="8"/>
  <c r="F107" i="8"/>
  <c r="F103" i="8"/>
  <c r="F101" i="8"/>
  <c r="F99" i="8"/>
  <c r="F98" i="8"/>
  <c r="F96" i="8"/>
  <c r="F93" i="8"/>
  <c r="F92" i="8"/>
  <c r="F81" i="8"/>
  <c r="F80" i="8"/>
  <c r="F79" i="8"/>
  <c r="F78" i="8"/>
  <c r="F77" i="8"/>
  <c r="F76" i="8"/>
  <c r="F75" i="8"/>
  <c r="F74" i="8"/>
  <c r="F66" i="8"/>
  <c r="F64" i="8"/>
  <c r="F60" i="8"/>
  <c r="F59" i="8"/>
  <c r="F50" i="8"/>
  <c r="F46" i="8"/>
  <c r="F40" i="8"/>
  <c r="F38" i="8"/>
  <c r="F37" i="8"/>
  <c r="F31" i="8"/>
  <c r="F30" i="8"/>
  <c r="F29" i="8"/>
  <c r="F27" i="8"/>
  <c r="F26" i="8"/>
  <c r="F19" i="8"/>
  <c r="F17" i="8"/>
  <c r="F6" i="8"/>
  <c r="F4" i="8"/>
  <c r="F2" i="8"/>
</calcChain>
</file>

<file path=xl/sharedStrings.xml><?xml version="1.0" encoding="utf-8"?>
<sst xmlns="http://schemas.openxmlformats.org/spreadsheetml/2006/main" count="1968" uniqueCount="911">
  <si>
    <t>ΑΒΡΑΑΜ</t>
  </si>
  <si>
    <t>ΙΩΑΝΝΑ</t>
  </si>
  <si>
    <t>ΑΛΚΙΒΙΑΔΗΣ</t>
  </si>
  <si>
    <t>ΑΓΓΕΛΗ</t>
  </si>
  <si>
    <t>ΧΡΙΣΤΙΝΑ</t>
  </si>
  <si>
    <t>ΜΑΡΙΟΣ</t>
  </si>
  <si>
    <t>ΑΔΑΜΙΔΗΣ</t>
  </si>
  <si>
    <t>ΗΛΙΑΣ</t>
  </si>
  <si>
    <t>ΙΩΑΝΝΗΣ</t>
  </si>
  <si>
    <t>ΑΛΜΠΑΝΗ</t>
  </si>
  <si>
    <t>ΕΛΕΝΗ</t>
  </si>
  <si>
    <t>ΓΕΩΡΓΙΟΣ</t>
  </si>
  <si>
    <t>ΑΝΑΜΟΥΡΛΙΔΗΣ</t>
  </si>
  <si>
    <t>ΚΥΡΙΑΚΟΣ</t>
  </si>
  <si>
    <t>Αντωνιάδου</t>
  </si>
  <si>
    <t>Θεογνωσία</t>
  </si>
  <si>
    <t>Θεόδωρος</t>
  </si>
  <si>
    <t>ΑΝΤΩΝΙΟΥ</t>
  </si>
  <si>
    <t>ΕΥΘΥΜΙΑ</t>
  </si>
  <si>
    <t>ΚΩΝΣΤΑΝΤΙΝΟΣ</t>
  </si>
  <si>
    <t>ΑΠΟΣΤΟΛΑΚΗΣ</t>
  </si>
  <si>
    <t>ΑΝΑΣΤΑΣΙΟΣ</t>
  </si>
  <si>
    <t>ΑΡΑΜΠΑΤΖΗΣ</t>
  </si>
  <si>
    <t>ΑΘΑΝΑΣΙΟΣ</t>
  </si>
  <si>
    <t>ΤΡΙΑΝΤΑΦΥΛΛΟΣ</t>
  </si>
  <si>
    <t>ΑΡΝΑΟΥΤΟΓΛΟΥ</t>
  </si>
  <si>
    <t>ΠΑΝΑΓΙΩΤΗΣ</t>
  </si>
  <si>
    <t>ΑΦΟΡΟΖΗ</t>
  </si>
  <si>
    <t>ΑΙΚΑΤΕΡΙΝΗ</t>
  </si>
  <si>
    <t>ΒΑΓΓΕΛΗΣ</t>
  </si>
  <si>
    <t>ΑΓΓΕΛΟΣ</t>
  </si>
  <si>
    <t>ΣΤΑΥΡΟΣ</t>
  </si>
  <si>
    <t>ΒΑΚΚΑΣ</t>
  </si>
  <si>
    <t>ΝΙΚΟΛΑΟΣ</t>
  </si>
  <si>
    <t>ΒΑΡΥΠΑΤΗΣ</t>
  </si>
  <si>
    <t>ΒΑΣΙΛΕΙΑΔΟΥ</t>
  </si>
  <si>
    <t>ΒΑΡΒΑΡΑ</t>
  </si>
  <si>
    <t>ΧΑΡΑΛΑΜΠΟΣ</t>
  </si>
  <si>
    <t>ΒΛΑΣΑΚΑΚΗ</t>
  </si>
  <si>
    <t>ΠΑΣΧΑΛΙΝΑ ΧΡΙΣΤΙΝΑ</t>
  </si>
  <si>
    <t>ΒΑΣΙΛΕΙΟΣ</t>
  </si>
  <si>
    <t>ΒΛΑΧΟΣ</t>
  </si>
  <si>
    <t>ΣΥΜΕΩΝ</t>
  </si>
  <si>
    <t>ΒΟΥΡΚΟΤΙΩΤΗ</t>
  </si>
  <si>
    <t>ΜΑΡΙΑ-ΑΝΝΑ</t>
  </si>
  <si>
    <t>ΕΥΑΓΓΕΛΟΣ</t>
  </si>
  <si>
    <t>ΒΟΥΣΚΑ</t>
  </si>
  <si>
    <t xml:space="preserve">ΜΑΡΙΑ </t>
  </si>
  <si>
    <t>ΓΕΡΟΥΣΗ</t>
  </si>
  <si>
    <t>ΔΗΜΗΤΡΑ</t>
  </si>
  <si>
    <t>ΓΕΩΡΓΑΝΤΟΠΟΥΛΟΥ</t>
  </si>
  <si>
    <t>ΧΡΗΣΤΟΣ</t>
  </si>
  <si>
    <t>ΓΕΩΡΓΙΑΔΗΣ</t>
  </si>
  <si>
    <t>ΓΙΑΝΝΑΚΟΥΔΗΣ</t>
  </si>
  <si>
    <t>ΘΕΟΦΑΝΗΣ</t>
  </si>
  <si>
    <t>ΓΙΑΝΝΑΚΟΥΛΑΚΟΥ</t>
  </si>
  <si>
    <t>ΜΑΡΙΑ-ΕΛΕΝΗ</t>
  </si>
  <si>
    <t>ΓΙΑΝΝΟΥΛΑΣ</t>
  </si>
  <si>
    <t>ΓΙΑΝΤΣΗΣ</t>
  </si>
  <si>
    <t>ΤΡΑΓΙΑΝΟΣ</t>
  </si>
  <si>
    <t>ΤΡΥΦΩΝ</t>
  </si>
  <si>
    <t>ΓΙΑΝΤΣΙΟΥ</t>
  </si>
  <si>
    <t>ΟΥΡΑΝΙΑ</t>
  </si>
  <si>
    <t>ΓΚΙΩΚΑ</t>
  </si>
  <si>
    <t>ΚΩΝΣΤΑΝΤΙΝΑ</t>
  </si>
  <si>
    <t>ΓΚΟΛΦΗ</t>
  </si>
  <si>
    <t>ΑΡΕΤΗ</t>
  </si>
  <si>
    <t>ΓΚΟΡΟΓΙΑ</t>
  </si>
  <si>
    <t>ΜΑΡΙΑ</t>
  </si>
  <si>
    <t>ΓΟΝΙΔΕΛΛΗΣ</t>
  </si>
  <si>
    <t>ΔΗΜΗΤΡΙΟΣ</t>
  </si>
  <si>
    <t>ΓΟΥΡΝΑΡΗ</t>
  </si>
  <si>
    <t>ΣΠΥΡΙΔΟΥΛΑ</t>
  </si>
  <si>
    <t>ΓΡΑΒΑΝΗΣ</t>
  </si>
  <si>
    <t>ΓΡΗΓΟΡΙΟΥ</t>
  </si>
  <si>
    <t>ΕΥΔΟΞΙΑ</t>
  </si>
  <si>
    <t>ΔΑΡΖΕΝΤΑ</t>
  </si>
  <si>
    <t>ΑΝΝΑ ΜΑΡΙΑ</t>
  </si>
  <si>
    <t>ΔΕΛΓΑΣ</t>
  </si>
  <si>
    <t>ΔΕΛΙΟΣ</t>
  </si>
  <si>
    <t>ΔΗΜΟΥΔΗΣ</t>
  </si>
  <si>
    <t>ΔΟΔΟΛΙΑ</t>
  </si>
  <si>
    <t>ΕΥΘΥΜΙΑΔΗΣ</t>
  </si>
  <si>
    <t>ΜΙΛΤΙΑΔΗΣ</t>
  </si>
  <si>
    <t>ΕΥΚΑΡΠΙΔΗΣ</t>
  </si>
  <si>
    <t>ΕΥΚΑΡΠΙΔΟΥ</t>
  </si>
  <si>
    <t>ΔΙΟΝΥΣΙΟΣ</t>
  </si>
  <si>
    <t>ΖΑΧΟΣ</t>
  </si>
  <si>
    <t>ΘΩΜΑΣ</t>
  </si>
  <si>
    <t>ΖΕΜΠΙΛΗ</t>
  </si>
  <si>
    <t>ΜΑΡΙΑ ΝΙΚΗ</t>
  </si>
  <si>
    <t>ΣΤΥΛΙΑΝΟΣ</t>
  </si>
  <si>
    <t>ΖΕΡΒΑΣ</t>
  </si>
  <si>
    <t>ΑΠΟΣΤΟΛΟΣ</t>
  </si>
  <si>
    <t>ΠΡΟΚΟΠΙΟΣ</t>
  </si>
  <si>
    <t>ΖΕΡΒΟΥΛΗ</t>
  </si>
  <si>
    <t>ΜΑΡΙΑΝΝΑ</t>
  </si>
  <si>
    <t>ΖΙΩΓΑ</t>
  </si>
  <si>
    <t>ΑΧΙΛΛΕΥΣ</t>
  </si>
  <si>
    <t>ΖΩΓΡΑΦΟΣ</t>
  </si>
  <si>
    <t>ΛΑΜΠΡΟΣ</t>
  </si>
  <si>
    <t>ΘΕΟΔΩΡΑΚΗ</t>
  </si>
  <si>
    <t>ΙΟΡΔΑΝΑ</t>
  </si>
  <si>
    <t>ΙΚΚΑ</t>
  </si>
  <si>
    <t>ΚΑΚΕΠΑΚΗ-ΚΑΚΕΠΗ</t>
  </si>
  <si>
    <t>ΘΕΟΔΩΡΑ</t>
  </si>
  <si>
    <t>ΜΙΧΑΗΛ</t>
  </si>
  <si>
    <t>ΚΑΛΑΜΠΟΚΑ</t>
  </si>
  <si>
    <t>ΒΕΡΟΝΙΚΑ</t>
  </si>
  <si>
    <t>ΚΑΛΛΕΡΓΗΣ</t>
  </si>
  <si>
    <t>ΖΑΧΑΡΙΑΣ</t>
  </si>
  <si>
    <t>ΚΑΛΛΙΤΣΗ</t>
  </si>
  <si>
    <t>ΠΕΤΡΟΣ</t>
  </si>
  <si>
    <t>ΚΑΛΟΥΣΗ</t>
  </si>
  <si>
    <t>ΚΑΛΠΑΚΙΔΟΥ</t>
  </si>
  <si>
    <t>ΚΑΜΙΝΑΡΗΣ</t>
  </si>
  <si>
    <t>ΑΛΕΞΑΝΔΡΟΣ</t>
  </si>
  <si>
    <t>ΚΑΡΑΓΙΑΝΝΗ</t>
  </si>
  <si>
    <t>ΑΝΤΩΝΙΟΣ</t>
  </si>
  <si>
    <t>ΚΑΡΑΛΗ</t>
  </si>
  <si>
    <t>ΚΑΡΑΜΗΤΡΟΥ</t>
  </si>
  <si>
    <t>ΕΛΕΝΗ ΑΦΡΟΔΙΤΗ</t>
  </si>
  <si>
    <t>ΚΑΡΙΩΤΗ</t>
  </si>
  <si>
    <t>ΜΑΡΙΝΑ</t>
  </si>
  <si>
    <t>ΚΑΡΤΑΛΗ</t>
  </si>
  <si>
    <t>ΚΑΤΣΙΠΗΣ</t>
  </si>
  <si>
    <t>ΠΑΙΣΙΟΣ</t>
  </si>
  <si>
    <t>ΚΑΦΕΤΖΗ</t>
  </si>
  <si>
    <t>ΤΡΙΑΝΤΑΦΥΛΛΙΑ</t>
  </si>
  <si>
    <t>ΚΑΦΗΡΑΣ</t>
  </si>
  <si>
    <t>ΚΛΕΙΣΙΑΡΗ</t>
  </si>
  <si>
    <t>ΚΛΩΣΣΑ</t>
  </si>
  <si>
    <t>ΒΙΟΛΕΤΤΑ</t>
  </si>
  <si>
    <t>ΚΟΖΙΑΚΗΣ</t>
  </si>
  <si>
    <t>ΛΑΖΑΡΟΣ</t>
  </si>
  <si>
    <t>ΚΟΙΝΤΟΣΗΣ</t>
  </si>
  <si>
    <t>ΓΡΗΓΟΡΙΟΣ</t>
  </si>
  <si>
    <t>ΔΗΜΗΤΡΙΟΣ-ΑΝΑΣΤΑΣΙΟΣ</t>
  </si>
  <si>
    <t>ΚΟΝΤΑΚΟΥ</t>
  </si>
  <si>
    <t>ΕΥΣΤΡΑΤΙΟΣ</t>
  </si>
  <si>
    <t>ΚΟΡΝΑΡΟΣ</t>
  </si>
  <si>
    <t>ΕΜΜΑΝΟΥΗΛ</t>
  </si>
  <si>
    <t>ΚΟΡΩΣΗΣ</t>
  </si>
  <si>
    <t>ΚΟΣΜΑ</t>
  </si>
  <si>
    <t>ΚΟΣΜΙΔΟΥ</t>
  </si>
  <si>
    <t>ΓΕΩΡΓΙΑ</t>
  </si>
  <si>
    <t>ΘΕΟΔΩΡΟΣ</t>
  </si>
  <si>
    <t>ΚΟΤΣΑΣΠΥΡΟΥ</t>
  </si>
  <si>
    <t>ΕΥΑΓΓΕΛΙΑ</t>
  </si>
  <si>
    <t>ΑΡΙΣΤΕΙΔΗΣ</t>
  </si>
  <si>
    <t>ΚΟΥΖΙΟΥ</t>
  </si>
  <si>
    <t>ΚΟΥΡΚΟΥΝΗ</t>
  </si>
  <si>
    <t>ΚΟΥΡΤΗΣ</t>
  </si>
  <si>
    <t>ΚΟΥΤΟΥΖΟΣ</t>
  </si>
  <si>
    <t>ΚΟΥΤΣΙΩΛΗΣ</t>
  </si>
  <si>
    <t>ΚΟΥΤΣΟΓΙΑΝΝΗ</t>
  </si>
  <si>
    <t>ΚΟΥΤΣΟΥ</t>
  </si>
  <si>
    <t>ΚΡΗΤΙΚΟΣ</t>
  </si>
  <si>
    <t>ΜΙΧΑΛΗΣ</t>
  </si>
  <si>
    <t>ΙΩΣΗΦ</t>
  </si>
  <si>
    <t>ΚΡΟΚΗΣ</t>
  </si>
  <si>
    <t>ΦΩΤΙΟΣ</t>
  </si>
  <si>
    <t>ΚΥΡΙΤΣΗΣ</t>
  </si>
  <si>
    <t>ΚΩΤΣΟΠΟΥΛΟΣ</t>
  </si>
  <si>
    <t>ΛΑΔΙΑ</t>
  </si>
  <si>
    <t>ΛΕΙΨΙΣΤΑΣ</t>
  </si>
  <si>
    <t>ΛΟΥΚΑΣ</t>
  </si>
  <si>
    <t>ΠΑΝΤΕΛΗΣ</t>
  </si>
  <si>
    <t>ΛΕΜΟΝΗ</t>
  </si>
  <si>
    <t>ΠΕΡΙΚΛΗΣ</t>
  </si>
  <si>
    <t>ΛΙΑΠΗ</t>
  </si>
  <si>
    <t>ΑΝΔΡΕΑΣ</t>
  </si>
  <si>
    <t>ΛΙΒΑΝΟΥ</t>
  </si>
  <si>
    <t>ΛΙΘΟΞΟΠΟΥΛΟΥ</t>
  </si>
  <si>
    <t>ΛΙΩΤΑΣ</t>
  </si>
  <si>
    <t>ΜΑΚΡΙΔΟΥ</t>
  </si>
  <si>
    <t>ΣΟΦΙΑ</t>
  </si>
  <si>
    <t>ΜΑΝΤΑΣ</t>
  </si>
  <si>
    <t>ΜΑΝΩΛΗΣ</t>
  </si>
  <si>
    <t>ΜΑΡΓΩΝΗ</t>
  </si>
  <si>
    <t>ΝΙΚΟΛΕΤΑ</t>
  </si>
  <si>
    <t>ΜΑΡΚΕΤΟΣ</t>
  </si>
  <si>
    <t>ΓΕΡΑΣΙΜΟΣ</t>
  </si>
  <si>
    <t>ΜΑΡΚΟΠΟΥΛΟΣ</t>
  </si>
  <si>
    <t>ΜΑΡΚΟΥΛΑ</t>
  </si>
  <si>
    <t>ΜΑΡΓΑΡΙΤΑ</t>
  </si>
  <si>
    <t>ΜΑΡΡΑ</t>
  </si>
  <si>
    <t>ΟΛΓΑ</t>
  </si>
  <si>
    <t>ΜΑΡΤΖΑΚΛΗ</t>
  </si>
  <si>
    <t>ΑΝΤΩΝΙΑ</t>
  </si>
  <si>
    <t>ΜΗΤΣΙΩΝΗΣ</t>
  </si>
  <si>
    <t>ΣΠΥΡΙΔΩΝ</t>
  </si>
  <si>
    <t>ΑΛΕΞΗΣ</t>
  </si>
  <si>
    <t>ΜΟΚΙΚΑΣ</t>
  </si>
  <si>
    <t>ΜΟΝΙΟΥ</t>
  </si>
  <si>
    <t>ΜΑΡΙΑ ΕΛΕΥΘΕΡΙΑ</t>
  </si>
  <si>
    <t>ΜΟΥΓΙΟΥ</t>
  </si>
  <si>
    <t>ΑΝΑΣΤΑΣΙΑ</t>
  </si>
  <si>
    <t>ΜΟΥΡΑΤΙΔΗΣ</t>
  </si>
  <si>
    <t>ΜΠΑΒΕΛΛΑΣ</t>
  </si>
  <si>
    <t>ΦΑΝΟΥΡΙΟΣ</t>
  </si>
  <si>
    <t>ΜΠΑΖΟΠΟΥΛΟΥ</t>
  </si>
  <si>
    <t>ΜΠΑΚΟΓΙΑΝΝΗΣ</t>
  </si>
  <si>
    <t>ΜΠΑΛΑΣΚΑΣ</t>
  </si>
  <si>
    <t>ΜΠΑΝΤΗ</t>
  </si>
  <si>
    <t>ΜΠΑΡΔΑΚΗ</t>
  </si>
  <si>
    <t>ΜΠΑΡΜΠΟΥΔΗΣ</t>
  </si>
  <si>
    <t xml:space="preserve">ΧΡΗΣΤΟΣ </t>
  </si>
  <si>
    <t>ΜΠΟΖΑ</t>
  </si>
  <si>
    <t>ΗΛΙΑ</t>
  </si>
  <si>
    <t>ΜΠΟΤΣΑΣ</t>
  </si>
  <si>
    <t>ΜΑΤΘΑΙΟΣ</t>
  </si>
  <si>
    <t>ΜΠΟΥΖΙΚΑ</t>
  </si>
  <si>
    <t>ΜΠΟΥΝΤΩΛΑΣ</t>
  </si>
  <si>
    <t>ΜΠΡΗΣ</t>
  </si>
  <si>
    <t>ΜΥΓΔΑΝΗΣ</t>
  </si>
  <si>
    <t>ΜΩΡΑΙΤΗΣ</t>
  </si>
  <si>
    <t>ΕΠΑΜΕΙΝΩΝΔΑΣ</t>
  </si>
  <si>
    <t>ΜΩΥΣΙΑΔΟΥ</t>
  </si>
  <si>
    <t>ΠΑΥΛΟΣ</t>
  </si>
  <si>
    <t>ΝΑΛΜΠΑΝΤΗ</t>
  </si>
  <si>
    <t>ΝΙΚΟΛΑΙΔΗΣ</t>
  </si>
  <si>
    <t>ΝΙΚΟΛΑΚΟΠΟΥΛΟΣ</t>
  </si>
  <si>
    <t>ΕΥΣΤΑΘΙΟΣ</t>
  </si>
  <si>
    <t>ΝΙΚΟΠΟΥΛΟΣ</t>
  </si>
  <si>
    <t>ΝΤΑΒΕΛΗΣ</t>
  </si>
  <si>
    <t>ΝΤΑΛΑΣ</t>
  </si>
  <si>
    <t>ΜΙΧΑΗΛ-ΔΗΜΗΤΡΙΟΣ</t>
  </si>
  <si>
    <t>ΣΤΕΦΑΝΟΣ</t>
  </si>
  <si>
    <t>ΝΤΑΜΠΑΛΕΤΣΙΟΣ</t>
  </si>
  <si>
    <t>ΟΙΚΟΝΟΜΟΥ</t>
  </si>
  <si>
    <t>ΠΟΛΥΞΕΝΗ</t>
  </si>
  <si>
    <t>ΟΥΣΤΑ ΜΟΥΣΤΑΦΑ</t>
  </si>
  <si>
    <t>ΣΕΡΤΖΑΝ</t>
  </si>
  <si>
    <t>ΓΚΟΥΡΣΕΛ</t>
  </si>
  <si>
    <t>ΠΑΛΛΑΔΙΝΟΣ</t>
  </si>
  <si>
    <t>ΠΑΝΑΓΙΩΤΙΔΟΥ</t>
  </si>
  <si>
    <t>ΠΑΝΑΓΙΩΤΟΠΟΥΛΟΥ</t>
  </si>
  <si>
    <t>ΒΑΣΙΛΙΚΗ</t>
  </si>
  <si>
    <t>ΠΑΠΑΓΙΑΝΝΗ</t>
  </si>
  <si>
    <t>ΠΑΠΑΔΑΤΟΣ</t>
  </si>
  <si>
    <t>ΕΛΕΥΘΕΡΙΟΣ ΑΡΗΣ</t>
  </si>
  <si>
    <t>ΠΑΠΑΔΗΜΗΤΡΙΟΥ</t>
  </si>
  <si>
    <t>ΠΑΠΑΔΟΠΟΥΛΟΣ</t>
  </si>
  <si>
    <t>ΠΑΠΑΖΗΣΗ</t>
  </si>
  <si>
    <t>ΕΛΕΥΘΕΡΙΟΣ</t>
  </si>
  <si>
    <t>ΠΑΠΑΘΑΝΑΣΗΣ</t>
  </si>
  <si>
    <t>ΠΑΠΑΘΕΟΔΩΡΟΥ</t>
  </si>
  <si>
    <t>ΣΤΕΡΓΙΟΣ</t>
  </si>
  <si>
    <t>ΠΑΠΑΛΙΑΣ</t>
  </si>
  <si>
    <t>ΠΑΠΑΣΤΕΡΓΙΟΣ</t>
  </si>
  <si>
    <t>ΠΑΠΑΣΤΕΡΓΙΟΥ</t>
  </si>
  <si>
    <t>ΠΑΠΑΤΣΑΡΑΚΗ</t>
  </si>
  <si>
    <t>ΑΘΗΝΑ</t>
  </si>
  <si>
    <t>ΠΑΠΑΦΩΤΟΠΟΥΛΟΣ-ΠΑΤΡΙΝΟΣ</t>
  </si>
  <si>
    <t>ΠΑΠΟΥΤΣΑΝΗ</t>
  </si>
  <si>
    <t>ΣΤΥΛΙΑΝΗ</t>
  </si>
  <si>
    <t>ΠΑΠΠΑΣ</t>
  </si>
  <si>
    <t>ΠΑΡΑΣΚΕΥΑΣ</t>
  </si>
  <si>
    <t>ΠΑΣΧΑΛΟΥΔΗΣ</t>
  </si>
  <si>
    <t>ΠΑΤΣΙΟΠΟΥΛΟΥ</t>
  </si>
  <si>
    <t>ΠΕΛΕΚΗ</t>
  </si>
  <si>
    <t>ΠΕΝΘΕΡΟΥΔΑΚΗ</t>
  </si>
  <si>
    <t>Άννα</t>
  </si>
  <si>
    <t xml:space="preserve">Γεώργιος </t>
  </si>
  <si>
    <t>ΠΕΤΡΟΥ</t>
  </si>
  <si>
    <t>ΠΟΥΛΙΑΝΙΔΗΣ</t>
  </si>
  <si>
    <t>ΠΟΥΡΟΥΛΑ</t>
  </si>
  <si>
    <t>ΜΑΡΙΛΕΝΑ</t>
  </si>
  <si>
    <t>ΡΑΛΛΗ</t>
  </si>
  <si>
    <t>ΡΑΠΤΗΣ</t>
  </si>
  <si>
    <t>ΡΑΥΤΑΚΟΠΟΥΛΟΥ</t>
  </si>
  <si>
    <t>ΡΗΓΑ</t>
  </si>
  <si>
    <t>ΡΟΥΜΕΛΙΩΤΗ</t>
  </si>
  <si>
    <t>ΣΑΒΒΑΛΑΣ</t>
  </si>
  <si>
    <t>ΣΑΒΒΙΔΟΥ</t>
  </si>
  <si>
    <t>ΣΑΚΕΛΛΑΡΗ</t>
  </si>
  <si>
    <t>ΣΑΚΚΟΥΛΗ</t>
  </si>
  <si>
    <t>ΣΑΚΟΓΛΟΥ</t>
  </si>
  <si>
    <t>ΣΑΜΑΛΙΔΟΥ</t>
  </si>
  <si>
    <t>ΣΑΡΑΜΠΕΛΑ</t>
  </si>
  <si>
    <t>ΝΙΚΟΥΛΑ</t>
  </si>
  <si>
    <t>ΣΑΡΗΓΙΑΝΝΙΔΗΣ</t>
  </si>
  <si>
    <t>ΣΕΙΤΑΝΙΔΗΣ</t>
  </si>
  <si>
    <t>ΣΙΑΨΑΛΑΚΗΣ</t>
  </si>
  <si>
    <t>ΧΡΙΣΤΟΔΟΥΛΟΣ</t>
  </si>
  <si>
    <t>ΣΙΩΜΟΥ</t>
  </si>
  <si>
    <t>ΑΡΓΥΡΙΟΣ</t>
  </si>
  <si>
    <t>ΣΚΟΥΛΑΤΑΚΗ</t>
  </si>
  <si>
    <t>ΣΤΑΜΠΟΥΛΗ</t>
  </si>
  <si>
    <t>ΣΤΑΦΥΛΑ</t>
  </si>
  <si>
    <t>ΙΟΥΛΙΑ</t>
  </si>
  <si>
    <t>Στεφανοπουλος</t>
  </si>
  <si>
    <t xml:space="preserve">Κωνσταντίνος Ευάγγελος </t>
  </si>
  <si>
    <t>Αθανασιος</t>
  </si>
  <si>
    <t>ΣΤΙΒΑΚΤΑΚΗ</t>
  </si>
  <si>
    <t>ΚΛΕΙΩ</t>
  </si>
  <si>
    <t>ΣΦΑΚΙΩΤΑΚΗ</t>
  </si>
  <si>
    <t>ΣΧΟΙΝΑΣ</t>
  </si>
  <si>
    <t>ΣΩΤΗΡΙΟΥ</t>
  </si>
  <si>
    <t>ΣΩΤΗΡΟΠΟΥΛΟΣ</t>
  </si>
  <si>
    <t>ΤΑΟΥΣΙΑΝΗΣ</t>
  </si>
  <si>
    <t>ΑΝΕΣΤΗΣ</t>
  </si>
  <si>
    <t>ΤΑΡΑΡΑ</t>
  </si>
  <si>
    <t>ΘΕΟΧΑΡΟΥΛΑ</t>
  </si>
  <si>
    <t>ΤΑΤΑΡΑΚΗΣ</t>
  </si>
  <si>
    <t>ΤΕΡΖΗΣ</t>
  </si>
  <si>
    <t>ΤΖΑΝΗ</t>
  </si>
  <si>
    <t>ΤΖΟΥΜΕΛΕΚΑ</t>
  </si>
  <si>
    <t>ΤΡΙΑΝΤΑΦΥΛΛΙΔΗ</t>
  </si>
  <si>
    <t>ΝΕΚΤΑΡΙΟΣ</t>
  </si>
  <si>
    <t>ΤΡΙΒΛΗ</t>
  </si>
  <si>
    <t xml:space="preserve">ΑΝΑΣΤΑΣΙΑ </t>
  </si>
  <si>
    <t>ΑΡΙΣΤΟΒΟΥΛΟΣ</t>
  </si>
  <si>
    <t>ΤΣΑΚΑΛΟΥ</t>
  </si>
  <si>
    <t>ΤΣΑΜΗΣ</t>
  </si>
  <si>
    <t>ΤΣΕΛΙΔΗΣ</t>
  </si>
  <si>
    <t>ΣΑΒΒΑΣ</t>
  </si>
  <si>
    <t>ΤΣΙΑΜΗΤΑ</t>
  </si>
  <si>
    <t>ΤΣΙΟΥΡΗ</t>
  </si>
  <si>
    <t>ΤΣΟΛΑΚΙΔΗΣ</t>
  </si>
  <si>
    <t>ΤΣΟΛΕΡΙΔΗΣ</t>
  </si>
  <si>
    <t>ΑΡΣΕΝΙΟΣ</t>
  </si>
  <si>
    <t>ΦΡΑΓΚΙΑΔΑΚΗ</t>
  </si>
  <si>
    <t>ΧΑΡΙΤΙΝΗ</t>
  </si>
  <si>
    <t>ΦΤΑΚΑΣ</t>
  </si>
  <si>
    <t>ΦΥΡΙΝΙΔΟΥ</t>
  </si>
  <si>
    <t>ΣΤΑΜΑΤΙΑ</t>
  </si>
  <si>
    <t>ΦΩΚΟΥ</t>
  </si>
  <si>
    <t>ΝΙΚΟΛΕΤΤΑ</t>
  </si>
  <si>
    <t>ΦΩΤΟΠΟΥΛΟΣ</t>
  </si>
  <si>
    <t>ΧΑΡΩΝΗ</t>
  </si>
  <si>
    <t>ΑΝΝΑ</t>
  </si>
  <si>
    <t>ΧΑΣΙΩΤΗ</t>
  </si>
  <si>
    <t>ΝΑΤΑΣΑ-ΜΑΡΙΑ</t>
  </si>
  <si>
    <t>ΧΑΣΙΩΤΗΣ</t>
  </si>
  <si>
    <t>ΧΑΤΖΗΕΥΦΡΑΙΜΙΔΗΣ</t>
  </si>
  <si>
    <t>ΧΑΤΖΗΛΑΖΑΡΙΔΟΥ</t>
  </si>
  <si>
    <t>ΑΛΕΞΙΑ</t>
  </si>
  <si>
    <t>ΧΑΤΖΗΝΙΚΟΛΑΟΥ</t>
  </si>
  <si>
    <t>ΧΙΝΟΣ</t>
  </si>
  <si>
    <t>ΧΟΡΟΖΟΓΛΟΥ</t>
  </si>
  <si>
    <t>ΧΡΗΣΤΑΚΗΣ</t>
  </si>
  <si>
    <t>ΧΡΗΣΤΑΚΟΥ</t>
  </si>
  <si>
    <t>ΚΑΛΛΙΟΠΗ</t>
  </si>
  <si>
    <t>ΟΜΗΡΟΣ</t>
  </si>
  <si>
    <t>ΧΡΗΣΤΟΥ</t>
  </si>
  <si>
    <t>ΧΡΙΣΤΟΔΟΥΛΟΥ</t>
  </si>
  <si>
    <t>ΧΡΙΣΤΟΠΟΥΛΟΥ</t>
  </si>
  <si>
    <t>ΧΡΟΝΟΠΟΥΛΟΥ</t>
  </si>
  <si>
    <t>ΑΓΓΕΛΟΠΟΥΛΟΣ</t>
  </si>
  <si>
    <t>ΣΩΤΗΡΙΟΣ</t>
  </si>
  <si>
    <t>ΑΔΑΜΟΓΛΟΥ</t>
  </si>
  <si>
    <t>ΑΘΑΝΑΣΙΑ</t>
  </si>
  <si>
    <t>ΑΔΑΜΟΥ</t>
  </si>
  <si>
    <t>ΙΩΑΝΝΑ   ΜΑΡΙΑ</t>
  </si>
  <si>
    <t>ΑΔΡΑΜΑΝΗ</t>
  </si>
  <si>
    <t>ΑΚΤΥΠΗΣ</t>
  </si>
  <si>
    <t>ΑΛΕΞΑΝΔΡΑΚΗΣ</t>
  </si>
  <si>
    <t>ΕΥΘΥΜΙΟΣ</t>
  </si>
  <si>
    <t>ΑΝΑΣΤΑΣΙΑΔΗΣ</t>
  </si>
  <si>
    <t>ΑΝΑΣΤΑΣΙΟΥ</t>
  </si>
  <si>
    <t>ΑΝΘΟΠΟΥΛΟΥ</t>
  </si>
  <si>
    <t>ΚΥΡΙΑΚΗ</t>
  </si>
  <si>
    <t>ΑΝΤΩΝΟΠΟΥΛΟΥ</t>
  </si>
  <si>
    <t>ΑΛΕΞΙΑ ΑΦΡΟΔΙΤΗ</t>
  </si>
  <si>
    <t>ΑΤΖΙΑΜΗΣ</t>
  </si>
  <si>
    <t>ΙΩΑΚΕΙΜ</t>
  </si>
  <si>
    <t>ΕΥΡΙΠΙΔΗΣ</t>
  </si>
  <si>
    <t>ΑΤΜΑΤΖΑΚΗ</t>
  </si>
  <si>
    <t>ΒΑΚΑΛΟΠΟΥΛΟΥ</t>
  </si>
  <si>
    <t>ΣΤΕΦΑΝΙΑ</t>
  </si>
  <si>
    <t>ΒΑΡΔΟΥΝΙΩΤΗΣ</t>
  </si>
  <si>
    <t>ΒΑΡΜΑΖΗ</t>
  </si>
  <si>
    <t>ΒΑΡΤΖΩΚΑΣ</t>
  </si>
  <si>
    <t>ΒΑΣΑΔΗΣ</t>
  </si>
  <si>
    <t>ΠΑΣΧΑΛΗΣ</t>
  </si>
  <si>
    <t>ΒΑΣΙΛΟΠΟΥΛΟΥ</t>
  </si>
  <si>
    <t>ΒΑΣΤΑΖΟΥ</t>
  </si>
  <si>
    <t>ΕΛΕΥΘΕΡΙΑ</t>
  </si>
  <si>
    <t>ΒΑΧΛΙΩΤΗΣ</t>
  </si>
  <si>
    <t>ΧΑΡΑΛΑΜΠΟΣ-ΑΝΔΡΕΑΣ</t>
  </si>
  <si>
    <t>ΒΕΝΤΡΑ</t>
  </si>
  <si>
    <t>ΑΓΓΕΛΙΚΗ</t>
  </si>
  <si>
    <t>ΒΕΡΒΕΛΑΚΗ</t>
  </si>
  <si>
    <t>ΒΟΝΟΡΤΑ</t>
  </si>
  <si>
    <t>ΒΟΥΡΝΑ</t>
  </si>
  <si>
    <t>ΓΑΒΡΙΗΛΙΔΗΣ</t>
  </si>
  <si>
    <t>ΓΑΚΗΣ</t>
  </si>
  <si>
    <t>ΓΑΛΥΦΑ</t>
  </si>
  <si>
    <t>ΓΕΜΕΤΖΟΠΟΥΛΟΣ</t>
  </si>
  <si>
    <t>ΓΕΡΓΟΥ</t>
  </si>
  <si>
    <t>ΠΑΝΑΓΙΩΤΑ</t>
  </si>
  <si>
    <t>ΓΙΑΠΙΤΖΟΓΛΟΥ</t>
  </si>
  <si>
    <t>ΓΙΟΒΑΡΘΗΣ</t>
  </si>
  <si>
    <t>ΓΙΩΓΓΑΡΑΣ</t>
  </si>
  <si>
    <t>ΓΙΩΤΑ</t>
  </si>
  <si>
    <t>ΓΚΑΓΚΑΣ</t>
  </si>
  <si>
    <t>ΓΚΕΡΤΣΗ</t>
  </si>
  <si>
    <t>ΘΕΟΦΑΝΟΥΛΑ</t>
  </si>
  <si>
    <t>ΓΚΙΖΑΣ</t>
  </si>
  <si>
    <t>ΓΚΙΚΑΣ</t>
  </si>
  <si>
    <t>ΒΑΣΙΛΕΙΟΣ ΣΤΥΛΙΑΝΟΣ</t>
  </si>
  <si>
    <t>ΓΚΟΛΦΗΣ</t>
  </si>
  <si>
    <t>ΓΟΥΡΝΗΣ</t>
  </si>
  <si>
    <t>ΓΡΗΓΟΡΙΑΔΗΣ</t>
  </si>
  <si>
    <t>ΘΕΟΧΑΡΗΣ</t>
  </si>
  <si>
    <t>ΔΑΣΚΑΛΑΚΗ</t>
  </si>
  <si>
    <t>ΕΥΣΤΑΘΙΑ</t>
  </si>
  <si>
    <t>ΔΕΛΟΓΛΟΥ</t>
  </si>
  <si>
    <t>ΔΗΜΟΥΛΑ</t>
  </si>
  <si>
    <t>ΔΙΑΜΑΝΤΗΣ</t>
  </si>
  <si>
    <t>ΔΟΤΑΣ</t>
  </si>
  <si>
    <t>ΖΗΣΗΣ</t>
  </si>
  <si>
    <t>ΕΛΕΥΘΕΡΙΑΔΗ</t>
  </si>
  <si>
    <t>ΕΞΙΖΙΔΟΥ</t>
  </si>
  <si>
    <t>ΕΥΑΓΓΕΛΟΥ</t>
  </si>
  <si>
    <t>ΕΥΘΥΜΙΑΔΟΥ</t>
  </si>
  <si>
    <t>ΕΥΘΥΜΙΟΥ</t>
  </si>
  <si>
    <t>ΖΑΒΑΛΗ</t>
  </si>
  <si>
    <t>ΠΑΡΑΣΚΕΥΗ</t>
  </si>
  <si>
    <t>ΖΑΓΚΛΑ</t>
  </si>
  <si>
    <t>ΖΑΝΝΑΣ</t>
  </si>
  <si>
    <t>ΖΑΡΠΑΣ</t>
  </si>
  <si>
    <t>ΖΕΡΒΟΥ</t>
  </si>
  <si>
    <t>ΓΕΩΡΓΙΑ ΜΑΛΑΜΑ</t>
  </si>
  <si>
    <t>ΖΙΩΒΑ</t>
  </si>
  <si>
    <t>ΑΝΑΣΤΑΣΙΑ-ΜΑΡΙΑ</t>
  </si>
  <si>
    <t>ΖΙΩΖΙΟΣ</t>
  </si>
  <si>
    <t>ΗΛΙΟΠΟΥΛΟΣ</t>
  </si>
  <si>
    <t>ΘΑΝΟΥ</t>
  </si>
  <si>
    <t>ΘΕΟΔΩΡΙΔΟΥ</t>
  </si>
  <si>
    <t>ΕΙΡΗΝΗ ΙΩΑΝΝΑ</t>
  </si>
  <si>
    <t>ΘΕΟΔΩΡΟΠΟΥΛΟΣ</t>
  </si>
  <si>
    <t>ΘΕΟΔΩΡΟΠΟΥΛΟΥ</t>
  </si>
  <si>
    <t>ΙΩΑΚΕΙΜΙΔΗΣ</t>
  </si>
  <si>
    <t>ΙΩΣΗΦΙΔΟΥ</t>
  </si>
  <si>
    <t>ΕΙΡΗΝΗ</t>
  </si>
  <si>
    <t>ΚΑΛΑΙΝΤΖΗΣ</t>
  </si>
  <si>
    <t>ΚΑΛΟΓΕΡΑΚΗΣ</t>
  </si>
  <si>
    <t>ΚΑΛΟΓΙΑΝΝΗΣ</t>
  </si>
  <si>
    <t>ΧΡΥΣΟΣΤΟΜΟΣ</t>
  </si>
  <si>
    <t>ΚΑΛΥΚΑΚΗ</t>
  </si>
  <si>
    <t>ΚΑΠΠΗ</t>
  </si>
  <si>
    <t>ΛΑΜΠΡΙΝΗ</t>
  </si>
  <si>
    <t>ΚΑΡΑΒΑΣΙΛΗ</t>
  </si>
  <si>
    <t>ΚΑΡΑΓΚΙΟΥΛΜΕΖΗ</t>
  </si>
  <si>
    <t>ΚΑΡΑΚΙΔΗ</t>
  </si>
  <si>
    <t>ΚΑΡΒΟΥΝΙΑΡΗΣ</t>
  </si>
  <si>
    <t>ΚΑΡΠΟΥΖΙΔΗΣ</t>
  </si>
  <si>
    <t>ΚΑΡΥΣΤΙΝΟΥ</t>
  </si>
  <si>
    <t>ΚΑΤΣΑΡΟΣ</t>
  </si>
  <si>
    <t>ΚΑΤΣΑΡΟΥ</t>
  </si>
  <si>
    <t>ΓΑΒΡΙΗΛ</t>
  </si>
  <si>
    <t>Καψιώτη</t>
  </si>
  <si>
    <t>Βασιλεία</t>
  </si>
  <si>
    <t>Χαράλαμπος</t>
  </si>
  <si>
    <t>ΚΕΜΑΝΕΤΖΙΔΟΥ</t>
  </si>
  <si>
    <t>ΟΛΥΜΠΙΑ</t>
  </si>
  <si>
    <t>ΚΕΡΑΣΙΛΙΔΗΣ</t>
  </si>
  <si>
    <t>ΚΕΣΕΣΙΔΟΥ</t>
  </si>
  <si>
    <t>ΒΙΚΤΩΡΙΑ</t>
  </si>
  <si>
    <t>ΚΙΟΣΕΠΑΡΑΣΙΔΗΣ</t>
  </si>
  <si>
    <t>ΚΛΙΑΜΠΑ</t>
  </si>
  <si>
    <t>ΚΟΚΚΙΝΗ</t>
  </si>
  <si>
    <t>ΚΟΚΛΑ</t>
  </si>
  <si>
    <t>ΤΙΜΟΘΕΟΣ</t>
  </si>
  <si>
    <t>ΚΟΚΟΡΩΝΗ</t>
  </si>
  <si>
    <t>ΚΟΛΕΤΣΙΟΥ</t>
  </si>
  <si>
    <t>ΘΑΛΕΙΑ</t>
  </si>
  <si>
    <t>ΚΟΝΤΟΓΙΑΝΝΗΣ</t>
  </si>
  <si>
    <t>ΚΟΝΤΟΣ</t>
  </si>
  <si>
    <t>ΚΟΡΔΑ</t>
  </si>
  <si>
    <t>ΚΟΥΤΣΑΜΑΝΗ</t>
  </si>
  <si>
    <t>ΔΕΣΠΟΙΝΑ</t>
  </si>
  <si>
    <t>ΚΟΥΤΣΟΔΗΜΟΥ</t>
  </si>
  <si>
    <t>ΚΩΣΤΕΤΣΟΥ</t>
  </si>
  <si>
    <t>ΚΩΣΤΟΥΛΑ</t>
  </si>
  <si>
    <t>ΑΛΕΞΑΝΔΡΑ</t>
  </si>
  <si>
    <t>ΛΑΙΟΣ</t>
  </si>
  <si>
    <t>ΚΩΣΤΑΝΤΙΝΟΣ</t>
  </si>
  <si>
    <t>ΛΟΥΡΙΔΑ</t>
  </si>
  <si>
    <t>ΧΑΡΙΣ</t>
  </si>
  <si>
    <t>ΜΑΓΚΟΥΤΗΣ</t>
  </si>
  <si>
    <t>ΜΑΓΟΥΛΑΣ</t>
  </si>
  <si>
    <t>ΜΑΝΙΚΑ</t>
  </si>
  <si>
    <t>ΜΑΝΤΖΙΩΚΑΣ</t>
  </si>
  <si>
    <t>ΜΑΝΤΟΥΛΙΔΟΥ</t>
  </si>
  <si>
    <t>ΜΑΣΤΟΡΑΚΗ</t>
  </si>
  <si>
    <t>ΝΕΦΕΛΗ ΕΛΕΝΗ</t>
  </si>
  <si>
    <t>ΜΑΤΑΡΑΓΚΑ</t>
  </si>
  <si>
    <t>ΜΕΤΑ</t>
  </si>
  <si>
    <t>ΓΙΟΥΡΓΚΕΝΑ</t>
  </si>
  <si>
    <t>ΜΑΞΙΜ</t>
  </si>
  <si>
    <t>ΜΗΤΡΟΠΟΥΛΟΣ</t>
  </si>
  <si>
    <t>ΜΗΤΣΑΚΟΣ</t>
  </si>
  <si>
    <t>ΜΑΡΙΟΣ ΒΑΣΙΛΕΙΟΣ</t>
  </si>
  <si>
    <t>ΜΙΧΑΗΛΙΔΗΣ</t>
  </si>
  <si>
    <t>ΜΙΧΑΛΑΚΗ</t>
  </si>
  <si>
    <t>ΑΝΔΡΙΑΝΗ</t>
  </si>
  <si>
    <t>ΜΙΧΑΛΙΤΣΙΑΝΟΥ</t>
  </si>
  <si>
    <t>ΖΩΗ ΟΥΡΑΝΙΑ</t>
  </si>
  <si>
    <t>ΜΟΥΓΤΟΥΣΙΔΗΣ</t>
  </si>
  <si>
    <t>ΛΕΩΝΙΔΑΣ</t>
  </si>
  <si>
    <t>ΜΟΥΖΑΚΙ</t>
  </si>
  <si>
    <t>ΓΕΤΜΙΡ</t>
  </si>
  <si>
    <t>ΜΠΑΣΚΙΜ</t>
  </si>
  <si>
    <t>ΜΟΥΧΤΗ</t>
  </si>
  <si>
    <t>ΜΠΑΛΛΙΟΣ</t>
  </si>
  <si>
    <t>ΜΠΑΡΔΗΣ</t>
  </si>
  <si>
    <t>ΜΠΑΧΤΣΕΒΑΝΗΣ</t>
  </si>
  <si>
    <t>ΜΠΕΚΙΑΡΗΣ</t>
  </si>
  <si>
    <t>ΧΡΗΣΤΟΣ ΑΘΑΝΑΣΙΟΣ</t>
  </si>
  <si>
    <t>ΜΠΙΖΜΠΟΣ</t>
  </si>
  <si>
    <t>ΜΠΟΣΚΟΥ</t>
  </si>
  <si>
    <t>ΜΠΟΥΡΑ</t>
  </si>
  <si>
    <t>ΑΝΔΡΟΜΑΧΗ</t>
  </si>
  <si>
    <t>ΜΠΡΑΚΑΤΣΕΛΟΥ</t>
  </si>
  <si>
    <t>ΜΥΛΩΖΗΣ</t>
  </si>
  <si>
    <t>ΜΥΛΩΝΑΣ</t>
  </si>
  <si>
    <t>ΝΑΓΚΟΥΛΗΣ</t>
  </si>
  <si>
    <t>ΝΑΣΤΟΣ</t>
  </si>
  <si>
    <t>ΝΑΤΣΙΟΥ</t>
  </si>
  <si>
    <t>ΛΕΥΤΕΡΗΣ</t>
  </si>
  <si>
    <t>ΝΕΤΖΑ</t>
  </si>
  <si>
    <t>ΡΟΒΙΝΑ</t>
  </si>
  <si>
    <t>ΓΙΑΝΝΗ</t>
  </si>
  <si>
    <t>ΝΟΥΛΑΣ</t>
  </si>
  <si>
    <t>ΝΤΑΛΑΓΙΩΡΓΟΣ</t>
  </si>
  <si>
    <t>ΝΤΟΥΦΑΣ</t>
  </si>
  <si>
    <t>ΟΚΤΩΝΙΑΤΗ</t>
  </si>
  <si>
    <t>ΒΑΣΙΛΕΙΑ</t>
  </si>
  <si>
    <t>ΠΑΝΑΓΙΩΤΟΥΛΙΑ</t>
  </si>
  <si>
    <t>ΠΑΝΑΓΟΠΟΥΛΟΥ</t>
  </si>
  <si>
    <t>ΧΡΙΣΤΙΑΝΝΑ</t>
  </si>
  <si>
    <t>ΠΑΠΑΖΩΗ</t>
  </si>
  <si>
    <t>ΠΑΠΑΙΩΑΝΝΟΥ</t>
  </si>
  <si>
    <t>ΑΣΗΜΙΝΑ</t>
  </si>
  <si>
    <t>ΠΑΠΑΚΩΝΣΤΑΝΤΙΝΟΥ</t>
  </si>
  <si>
    <t>ΠΑΠΑΝΑΣΤΑΣΙΟΥ</t>
  </si>
  <si>
    <t>ΠΑΠΑΝΔΡΕΟΥ</t>
  </si>
  <si>
    <t>ΠΑΠΑΝΙΚΟΠΟΥΛΟΥ</t>
  </si>
  <si>
    <t>ΠΑΠΑΡΕΝΤΗΣ</t>
  </si>
  <si>
    <t>ΠΑΡΑΣΚΕΥΑ</t>
  </si>
  <si>
    <t>ΜΑΡΙΝΟΣ</t>
  </si>
  <si>
    <t>ΠΑΡΙΣΗΣ</t>
  </si>
  <si>
    <t>ΠΑΣΣΑΛΗ</t>
  </si>
  <si>
    <t>ΑΝΑΣΤΑΣΙΑ ΑΡΙΣΤΕΑ</t>
  </si>
  <si>
    <t>ΠΑΣΣΙΔΟΥ</t>
  </si>
  <si>
    <t>ΠΑΤΑΚΟΠΟΥΛΟΥ</t>
  </si>
  <si>
    <t>ΜΟΣΧΟΥΛΑ</t>
  </si>
  <si>
    <t>ΠΑΤΕΛΗ</t>
  </si>
  <si>
    <t>ΙΩΑΝΝΑ ΔΕΣΠΟΙΝΑ</t>
  </si>
  <si>
    <t>ΠΑΥΛΙΔΗΣ</t>
  </si>
  <si>
    <t>ΠΑΥΛΟΠΟΥΛΟΥ</t>
  </si>
  <si>
    <t>ΠΑΦΙΛΗΣ</t>
  </si>
  <si>
    <t>ΠΕΤΡΟΥΤΣΟΥ</t>
  </si>
  <si>
    <t>ΧΑΡΑΛΑΜΠΙΑ</t>
  </si>
  <si>
    <t>ΠΛΙΑΚΟΥ</t>
  </si>
  <si>
    <t>ΕΥΑΝΘΙΑ</t>
  </si>
  <si>
    <t>ΠΟΥΡΝΑΡΑ</t>
  </si>
  <si>
    <t>ΠΡΕΒΕΝΤΗΣ</t>
  </si>
  <si>
    <t>ΠΡΙΝΤΖΟΣ</t>
  </si>
  <si>
    <t>ΡΟΥΣΤΑ</t>
  </si>
  <si>
    <t>ΣΙΑΜΕΤΗΣ</t>
  </si>
  <si>
    <t>ΧΑΡΙΛΑΟΣ</t>
  </si>
  <si>
    <t>ΣΙΑΦΑΚΑ</t>
  </si>
  <si>
    <t>ΧΡΗΣΤΟΣ ΤΣΙΟΥ</t>
  </si>
  <si>
    <t>ΣΙΣΜΑΝΙΔΟΥ</t>
  </si>
  <si>
    <t>ΣΟΝΙΔΗΣ</t>
  </si>
  <si>
    <t>ΣΟΥΛΙΩΤΗ</t>
  </si>
  <si>
    <t>ΣΠΙΝΘΑΚΗ</t>
  </si>
  <si>
    <t>ΟΛΥΜΠΙΑΔΑ</t>
  </si>
  <si>
    <t>ΣΤΑΘΟΠΟΥΛΟΥ</t>
  </si>
  <si>
    <t>ΓΡΗΓΟΡΙΑ</t>
  </si>
  <si>
    <t>ΣΤΑΜΟΥ</t>
  </si>
  <si>
    <t>ΣΤΑΥΡΟΠΟΥΛΟΣ</t>
  </si>
  <si>
    <t>ΣΤΑΥΡΟΠΟΥΛΟΥ</t>
  </si>
  <si>
    <t>ΛΕΥΚΟΘΕΑ</t>
  </si>
  <si>
    <t>ΣΤΕΡΓΙΟΠΟΥΛΟΥ</t>
  </si>
  <si>
    <t>ΣΤΕΦΑΝΙΔΗΣ</t>
  </si>
  <si>
    <t>ΣΩΧΩΡΑΚΗ</t>
  </si>
  <si>
    <t>ΤΑΣΙΟΥΛΑ</t>
  </si>
  <si>
    <t>ΧΡΙΣΤΙΑΝΑ</t>
  </si>
  <si>
    <t>ΑΝΑΣΤΑΣ</t>
  </si>
  <si>
    <t>ΤΕΡΖΑΚΗ</t>
  </si>
  <si>
    <t>ΤΖΟΡΜΑΚΛΙΩΤΗΣ</t>
  </si>
  <si>
    <t>ΑΧΙΛΛΕΑΣ</t>
  </si>
  <si>
    <t>ΤΡΑΚΑ</t>
  </si>
  <si>
    <t>ΑΣΤΕΡΙΑ</t>
  </si>
  <si>
    <t>ΤΡΑΧΑΝΗΣ</t>
  </si>
  <si>
    <t>ΣΩΤΗΡΗΣ</t>
  </si>
  <si>
    <t xml:space="preserve">Τριανταφυλλίδης </t>
  </si>
  <si>
    <t xml:space="preserve">Σταύρος </t>
  </si>
  <si>
    <t xml:space="preserve">Παύλος </t>
  </si>
  <si>
    <t>ΤΡΟΥΛΗ</t>
  </si>
  <si>
    <t>ΓΕΩΡΓΙΑ ΕΙΡΗΝΗ</t>
  </si>
  <si>
    <t>ΤΡΟΥΛΙΝΟΥ</t>
  </si>
  <si>
    <t>ΑΡΤΕΜΙΣ</t>
  </si>
  <si>
    <t>ΤΣΑΒΔΑΡΙΔΟΥ</t>
  </si>
  <si>
    <t>ΑΓΑΠΗ</t>
  </si>
  <si>
    <t>ΔΑΜΙΑΝΟΣ</t>
  </si>
  <si>
    <t>ΤΣΑΟΥΣΗ</t>
  </si>
  <si>
    <t>ΚΡΥΣΤΑΛΙΑ</t>
  </si>
  <si>
    <t>ΤΣΕΛΟΥ</t>
  </si>
  <si>
    <t>ΜΑΡΘΑ</t>
  </si>
  <si>
    <t>ΤΣΙΝΤΩΝΗΣ</t>
  </si>
  <si>
    <t>ΤΣΙΠΗΣ</t>
  </si>
  <si>
    <t>ΤΣΟΛΑΚΙΔΟΥ</t>
  </si>
  <si>
    <t>ΤΣΟΠΕΛΑΣ</t>
  </si>
  <si>
    <t>ΒΑΣΙΛΗΣ</t>
  </si>
  <si>
    <t>ΤΣΟΡΠΙΔΗΣ</t>
  </si>
  <si>
    <t>ΤΣΟΥΚΑ</t>
  </si>
  <si>
    <t>ΘΩΜΑΗ</t>
  </si>
  <si>
    <t>ΦΑΣΟΥΛΑΚΟΥ</t>
  </si>
  <si>
    <t>ΦΑΣΟΥΛΙΔΗΣ</t>
  </si>
  <si>
    <t>ΦΙΛΙΠΠΟΠΟΥΛΟΥ</t>
  </si>
  <si>
    <t>ΒΕΝΕΤΙΑ</t>
  </si>
  <si>
    <t>ΒΛΑΣΙΟΣ</t>
  </si>
  <si>
    <t>ΦΙΛΟΣ</t>
  </si>
  <si>
    <t>ΘΕΜΙΣΤΟΚΛΗΣ</t>
  </si>
  <si>
    <t>ΦΙΤΣΑΛΟΥ</t>
  </si>
  <si>
    <t>ΧΑΛΚΙΑ</t>
  </si>
  <si>
    <t>ΧΑΛΚΟΥ</t>
  </si>
  <si>
    <t>ΓΕΩΡΓΙΑ ΧΡΙΣΤΙΝΑ</t>
  </si>
  <si>
    <t>ΧΑΛΟΥ</t>
  </si>
  <si>
    <t>ΜΑΡΙΑ-ΑΓΓΕΛΙΚΗ</t>
  </si>
  <si>
    <t>ΧΑΝΤΖΑΡΑΣ</t>
  </si>
  <si>
    <t>ΧΑΣΚΗΣ</t>
  </si>
  <si>
    <t>ΧΑΤΖΗΡΙΖΟΥ</t>
  </si>
  <si>
    <t>ΧΑΤΖΙΟΓΛΟΥ</t>
  </si>
  <si>
    <t>ΧΑΤΖΟΥΛΗ</t>
  </si>
  <si>
    <t>ΧΟΡΤΑΡΙΑ</t>
  </si>
  <si>
    <t>ΣΩΤΗΡΙΑ</t>
  </si>
  <si>
    <t>ΧΡΟΝΗΣ</t>
  </si>
  <si>
    <t>ΧΡΥΣΙΔΗΣ</t>
  </si>
  <si>
    <t>ΨΑΛΤΗ</t>
  </si>
  <si>
    <t>ΑΒΡΑΜΙΔΗΣ</t>
  </si>
  <si>
    <t>ΑΘΑΝΑΣΙΑΣ</t>
  </si>
  <si>
    <t>ΑΘΑΝΑΣΙΟΥ</t>
  </si>
  <si>
    <t>ΑΛΕΞΑΝΔΡΗ</t>
  </si>
  <si>
    <t>ΑΛΕΞΟΥΔΗΣ</t>
  </si>
  <si>
    <t>ΑΝΔΡΕΑΚΗ</t>
  </si>
  <si>
    <t>ΑΝΤΥΠΑΣ</t>
  </si>
  <si>
    <t>ΑΣΤΡΑΝΤΙΝΗΣ</t>
  </si>
  <si>
    <t>ΑΥΓΕΡΗΣ</t>
  </si>
  <si>
    <t>ΑΥΓΕΡΙΝΟΥ</t>
  </si>
  <si>
    <t>ΠΑΝΟΖΩΗΣ</t>
  </si>
  <si>
    <t>ΒΑΡΒΙΤΣΙΩΤΗ</t>
  </si>
  <si>
    <t>ΒΑΡΟΤΣΗ</t>
  </si>
  <si>
    <t>ΣΤΑΜΑΤΙΟΣ</t>
  </si>
  <si>
    <t>ΒΑΣΙΛΑΚΗΣ</t>
  </si>
  <si>
    <t>ΕΜΜΑΝΟΥΗΛ-ΡΑΦΑΗΛ</t>
  </si>
  <si>
    <t>ΒΑΣΙΛΕΙΑΔΗ</t>
  </si>
  <si>
    <t>ΑΝΑΤΟΛΗΣ</t>
  </si>
  <si>
    <t>ΒΕΛΙΚΗΣ</t>
  </si>
  <si>
    <t>ΚΥΠΑΡΙΣΣΗΣ</t>
  </si>
  <si>
    <t>ΒΕΡΟΠΛΙΔΟΥ</t>
  </si>
  <si>
    <t>ΒΛΑΧΟΥ</t>
  </si>
  <si>
    <t>ΒΟΥΡΑΚΗ</t>
  </si>
  <si>
    <t>ΒΡΟΝΤΑΚΗΣ</t>
  </si>
  <si>
    <t>ΓΑΛΙΑΤΣΟΣ</t>
  </si>
  <si>
    <t>ΑΠΟΣΤΟΛΟΣ ΣΩΤΗΡΙΟΣ</t>
  </si>
  <si>
    <t>ΓΙΑΡΙΜΗ</t>
  </si>
  <si>
    <t>ΓΙΩΤΗΣ</t>
  </si>
  <si>
    <t>ΓΚΟΥΤΣΙΛΑ</t>
  </si>
  <si>
    <t>ΓΡΥΛΛΑΚΗ</t>
  </si>
  <si>
    <t>ΚΟΥΛΑ</t>
  </si>
  <si>
    <t>ΔΑΒΟΥ</t>
  </si>
  <si>
    <t>ΠΑΝΤΕΛΕΗΜΩΝ</t>
  </si>
  <si>
    <t>ΔΕΛΕΝΙΚΑΣ</t>
  </si>
  <si>
    <t>ΔΕΛΛΑ</t>
  </si>
  <si>
    <t>ΔΕΜΙΡΟΠΟΥΛΟΥ</t>
  </si>
  <si>
    <t>ΔΕΡΒΙΣΗ</t>
  </si>
  <si>
    <t>ΣΠΙΡΥΔΩΝ</t>
  </si>
  <si>
    <t>ΔΗΜΗΤΡΑΚΑΚΗ</t>
  </si>
  <si>
    <t>ΑΡΓΥΡΩ</t>
  </si>
  <si>
    <t>ΔΗΜΗΤΡΙΑΔΗΣ</t>
  </si>
  <si>
    <t>ΔΗΜΗΤΡΙΟΥ</t>
  </si>
  <si>
    <t>ΔΗΜΗΤΡΟΠΟΥΛΟΥ</t>
  </si>
  <si>
    <t>ΔΗΜΗΤΡΟΥΛΑΣ</t>
  </si>
  <si>
    <t>ΔΙΩΤΗ</t>
  </si>
  <si>
    <t>ΔΟΥΡΑΚΑΚΗ</t>
  </si>
  <si>
    <t>ΔΡΥΜΟΥΣΗ</t>
  </si>
  <si>
    <t>ΖΑΚΗ</t>
  </si>
  <si>
    <t>ΑΚΙΝΔΥΝΟΣ</t>
  </si>
  <si>
    <t>ΖΑΦΕΙΡΗΣ</t>
  </si>
  <si>
    <t>ΔΗΜΉΤΡΙΟΣ</t>
  </si>
  <si>
    <t>ΓΕΏΡΓΙΟΣ</t>
  </si>
  <si>
    <t>ΖΕΙΚΟΥ</t>
  </si>
  <si>
    <t>ΖΗΛΑΚΑΚΗ</t>
  </si>
  <si>
    <t>ΖΗΣΙΜΟΥ</t>
  </si>
  <si>
    <t xml:space="preserve">Ζωγόπουλος </t>
  </si>
  <si>
    <t xml:space="preserve">Γρηγόρης </t>
  </si>
  <si>
    <t xml:space="preserve">Γεράσιμος </t>
  </si>
  <si>
    <t>ΖΩΤΟ</t>
  </si>
  <si>
    <t>ΕΝΤΙ</t>
  </si>
  <si>
    <t>ΚΩΣΤΑ</t>
  </si>
  <si>
    <t>ΘΕΜΕΛΗΣ</t>
  </si>
  <si>
    <t>ΘΕΟΔΟΣΙΟΥ</t>
  </si>
  <si>
    <t>ΦΩΤΕΙΝΗ</t>
  </si>
  <si>
    <t>ΣΟΥΛΤΑΝΑ ΜΑΡΙΑ</t>
  </si>
  <si>
    <t>ΘΕΟΦΙΛΟΣ</t>
  </si>
  <si>
    <t>ΘΕΟΛΟΓΟΥ</t>
  </si>
  <si>
    <t>ΘΕΟΧΑΡΟΥΣ</t>
  </si>
  <si>
    <t>ΙΕΡΩΝΥΜΑΚΗ</t>
  </si>
  <si>
    <t>ΙΩΑΝΝΙΔΗΣ</t>
  </si>
  <si>
    <t>ΙΩΑΝΝΟΥ</t>
  </si>
  <si>
    <t>ΑΛΕΚΟΣ</t>
  </si>
  <si>
    <t>ΚΑΓΙΑ</t>
  </si>
  <si>
    <t>ΑΝΔΡΙΑΝΑ ΕΛΕΝΗ</t>
  </si>
  <si>
    <t>ΙΑΣΩΝ</t>
  </si>
  <si>
    <t>ΚΑΙΣΙΔΟΥ</t>
  </si>
  <si>
    <t>ΚΑΚΟΓΙΑΝΝΗΣ</t>
  </si>
  <si>
    <t>ΚΑΚΟΔΕΙΠΝΑΚΗΣ</t>
  </si>
  <si>
    <t>ΚΑΛΑΙΤΖΑΚΗΣ</t>
  </si>
  <si>
    <t>ΚΑΛΑΜΑΤΑΣ ΜΑΥΡΙΚΑΣ</t>
  </si>
  <si>
    <t>ΚΑΛΚΑΝΗΣ</t>
  </si>
  <si>
    <t>ΚΑΛΤΟΥΡΟΥΜΙΔΟΥ</t>
  </si>
  <si>
    <t>ΚΑΝΕΛΛΟΥ</t>
  </si>
  <si>
    <t>ΧΑΡΙΚΛΕΙΑ</t>
  </si>
  <si>
    <t>ΚΑΠΟΥΤΣΙΔΟΥ</t>
  </si>
  <si>
    <t>ΚΑΡΑΓΚΟΥΝΗΣ</t>
  </si>
  <si>
    <t>ΣΟΦΟΚΛΗΣ</t>
  </si>
  <si>
    <t>ΚΑΡΑΚΑΣΗΣ</t>
  </si>
  <si>
    <t>ΚΑΡΑΝΙΚΑΣ</t>
  </si>
  <si>
    <t>ΚΑΡΑΟΥΛΗΣ</t>
  </si>
  <si>
    <t>ΚΑΡΠΑΝΟΣ</t>
  </si>
  <si>
    <t>ΚΑΤΕΡΗ</t>
  </si>
  <si>
    <t>ΚΑΤΙΔΟΥ</t>
  </si>
  <si>
    <t>ΣΤΑΥΡΟΥΛΑ</t>
  </si>
  <si>
    <t>ΚΑΤΣΑΝΗ</t>
  </si>
  <si>
    <t>ΚΕΜΕΡΙΔΗΣ</t>
  </si>
  <si>
    <t>ΚΕΡΑΜΑΡΗ</t>
  </si>
  <si>
    <t>ΚΕΡΑΜΥΔΑΣ</t>
  </si>
  <si>
    <t>ΚΕΦΑΛΑ</t>
  </si>
  <si>
    <t>ΠΗΝΕΛΟΠΗ</t>
  </si>
  <si>
    <t>ΚΙΟΥΜΟΥΡΤΖΗΣ</t>
  </si>
  <si>
    <t>ΚΛΑΔΑ</t>
  </si>
  <si>
    <t>ΚΛΕΙΣΙΑΡΗΣ</t>
  </si>
  <si>
    <t>ΚΛΗΜΑΤΣΙΔΑΣ</t>
  </si>
  <si>
    <t>ΕΥΡΥΣΘΕΝΗΣ</t>
  </si>
  <si>
    <t>ΚΟΙΚΑΣ</t>
  </si>
  <si>
    <t>ΚΟΛΟΚΟΤΡΩΝΗΣ</t>
  </si>
  <si>
    <t>ΚΟΛΟΜΠΑΤΣΟΣ</t>
  </si>
  <si>
    <t>ΚΟΝΤΟΝΑΣΙΟΣ</t>
  </si>
  <si>
    <t>ΚΟΤΣΑΛΟΣ</t>
  </si>
  <si>
    <t>ΚΟΥΒΑΡΗΣ</t>
  </si>
  <si>
    <t>ΚΟΥΚΗ</t>
  </si>
  <si>
    <t>ΚΟΥΝΙΑΚΗΣ</t>
  </si>
  <si>
    <t>ΦΙΛΙΠΠΟΣ</t>
  </si>
  <si>
    <t>ΚΟΥΡΔΑΚΗ</t>
  </si>
  <si>
    <t>ΑΝΔΡΙΑΝΑ</t>
  </si>
  <si>
    <t>ΚΟΥΤΣΟΓΚΙΛΑ</t>
  </si>
  <si>
    <t>ΚΟΥΤΣΟΣΠΥΡΟΣ</t>
  </si>
  <si>
    <t>ΚΡΑΒΑΡΗΣ</t>
  </si>
  <si>
    <t>ΧΡΗΣΤΟΣ-ΜΑΡΙΟΣ</t>
  </si>
  <si>
    <t>ΚΡΙΚΩΝΗ</t>
  </si>
  <si>
    <t>ΚΥΡΙΑΚΙΔΗΣ</t>
  </si>
  <si>
    <t>ΚΩΝΣΤΑΝΤΙΝΙΔΗΣ</t>
  </si>
  <si>
    <t>ΚΩΝΣΤΑΝΤΟΠΟΥΛΟΥ</t>
  </si>
  <si>
    <t>ΓΕΩΡΓΙΟΣ ΚΩΝΣΤΑΝΤΟΠΟΥΛΟΣ</t>
  </si>
  <si>
    <t>ΚΩΤΟΛΑ</t>
  </si>
  <si>
    <t>ΚΩΝΣΤΑΝΤΙΝΙΑ</t>
  </si>
  <si>
    <t>ΛΑΜΠΡΟΥ</t>
  </si>
  <si>
    <t>ΧΑΡΟΥΛΑ</t>
  </si>
  <si>
    <t>Λάσκαρη</t>
  </si>
  <si>
    <t>Μαρία</t>
  </si>
  <si>
    <t>Σταύρος</t>
  </si>
  <si>
    <t>ΛΕΟΠΟΥΛΟΥ</t>
  </si>
  <si>
    <t>ΦΡΕΙΔΕΡΙΚΗ</t>
  </si>
  <si>
    <t>ΛΟΓΟΘΕΤΗ</t>
  </si>
  <si>
    <t xml:space="preserve">ΛΟΗΣ </t>
  </si>
  <si>
    <t xml:space="preserve">ΠΡΟΔΡΟΜΟΣ </t>
  </si>
  <si>
    <t xml:space="preserve">ΚΩΝΣΤΑΝΤΙΝΟΣ </t>
  </si>
  <si>
    <t>ΛΥΓΓΑΣ</t>
  </si>
  <si>
    <t>ΛΥΓΔΑΣ</t>
  </si>
  <si>
    <t>ΒΑΙΟΣ</t>
  </si>
  <si>
    <t>ΜΑΚΗΣ</t>
  </si>
  <si>
    <t>ΑΡΙΣΤΟΤΕΛΗΣ</t>
  </si>
  <si>
    <t>ΜΑΚΚΑΣ</t>
  </si>
  <si>
    <t>ΜΑΚΡΗΣ</t>
  </si>
  <si>
    <t>ΜΑΝΤΖΩΡΟΣ</t>
  </si>
  <si>
    <t>ΜΑΝΩΛΟΠΟΥΛΟΣ</t>
  </si>
  <si>
    <t>ΜΑΡΓΑΡΙΤΗ</t>
  </si>
  <si>
    <t>ΜΑΣΤΟΡΟΠΟΥΛΟΥ</t>
  </si>
  <si>
    <t>ΑΔΑΜΑΝΤΙΑ</t>
  </si>
  <si>
    <t>ΜΑΥΡΙΔΗΣ</t>
  </si>
  <si>
    <t>ΜΟΣΚΟΦΙΔΗΣ</t>
  </si>
  <si>
    <t>ΦΩΤΗΣ</t>
  </si>
  <si>
    <t>ΜΟΥΝΤΖΟΥΡΟΥΛΙΑ</t>
  </si>
  <si>
    <t>ΜΟΥΝΤΡΑΚΗΣ</t>
  </si>
  <si>
    <t>ΜΟΥΣΤΑΚΑΣ</t>
  </si>
  <si>
    <t>ΧΡΗΣΤΟΣ - ΑΓΓΕΛΟΣ</t>
  </si>
  <si>
    <t>ΜΠΑΚΛΑΒΑΣ</t>
  </si>
  <si>
    <t>ΜΠΑΝΑΒΑ</t>
  </si>
  <si>
    <t>ΧΑΙΔΩ</t>
  </si>
  <si>
    <t>ΜΠΑΡΜΠΑΣ</t>
  </si>
  <si>
    <t>ΜΠΙΤΙΤΣΟΥ</t>
  </si>
  <si>
    <t>ΡΑΦΑΕΛΑ</t>
  </si>
  <si>
    <t>ΜΠΟΝΙΑ</t>
  </si>
  <si>
    <t>ΑΧΙΛΛΕΙΑ</t>
  </si>
  <si>
    <t>ΒΗΣΣΑΡΙΟΣ</t>
  </si>
  <si>
    <t>ΜΠΟΥΖΑΝΗΣ</t>
  </si>
  <si>
    <t>ΑΡΗΣ</t>
  </si>
  <si>
    <t>ΝΑΚΟΥ</t>
  </si>
  <si>
    <t>ΝΟΥΣΙΑΣ</t>
  </si>
  <si>
    <t>ΟΔΥΣΣΕΥΣ</t>
  </si>
  <si>
    <t>ΝΤΑΛΟΥΚΑΣ</t>
  </si>
  <si>
    <t>ΝΤΙΝΑΣ</t>
  </si>
  <si>
    <t>ΟΡΦΑΝΙΔΟΥ</t>
  </si>
  <si>
    <t>ΟΥΖΟΥΝΙΔΟΥ</t>
  </si>
  <si>
    <t>ΠΑΓΩΝΗΣ</t>
  </si>
  <si>
    <t>ΠΑΛΑΣΚΑΣ</t>
  </si>
  <si>
    <t>ΠΑΛΙΟΥΡΑΣ</t>
  </si>
  <si>
    <t>ΠΑΠΑΓΕΩΡΓΙΟΥ</t>
  </si>
  <si>
    <t>ΠΑΠΑΔΑΤΟΥ</t>
  </si>
  <si>
    <t>ΠΑΠΑΔΟΠΟΥΛΟΥ</t>
  </si>
  <si>
    <t>ΙΦΙΓΕΝΕΙΑ</t>
  </si>
  <si>
    <t>ΔΗΜΟΣΘΕΝΗΣ</t>
  </si>
  <si>
    <t>ΠΑΠΑΝΑΓΙΩΤΟΥ</t>
  </si>
  <si>
    <t xml:space="preserve">ΠΑΡΑΣΚΕΥΗ </t>
  </si>
  <si>
    <t>ΠΑΠΑΝΔΡΙΚΟΠΟΥΛΟΣ</t>
  </si>
  <si>
    <t>ΑΓΓΕΛΟΣ ΘΕΟΔΟΣΙΟΣ</t>
  </si>
  <si>
    <t>ΠΑΡΑΦΕΣΤΑΣ</t>
  </si>
  <si>
    <t>ΠΑΣΧΑΛΙΔΟΥ</t>
  </si>
  <si>
    <t>ΠΕΤΣΙΝΙΚΗΣ</t>
  </si>
  <si>
    <t>ΠΗΤΣΙΑΒΑ</t>
  </si>
  <si>
    <t>ΑΝΤΙΓΟΝΗ</t>
  </si>
  <si>
    <t>ΠΟΡΤΟΛΟΜΑΙΟΣ</t>
  </si>
  <si>
    <t>ΡΑΠΤΗ</t>
  </si>
  <si>
    <t>ΡΕΤΣΙΔΗΣ</t>
  </si>
  <si>
    <t>ΣΑΛΑΜΟΥΡΑ</t>
  </si>
  <si>
    <t>ΣΑΜΑΛΕΚΟΣ</t>
  </si>
  <si>
    <t>ΣΕΚΕΡΤΖΗΣ</t>
  </si>
  <si>
    <t>ΣΕΛΛΑ</t>
  </si>
  <si>
    <t>ΣΕΡΜΕΝΤΖΕΛΗΣ</t>
  </si>
  <si>
    <t>ΣΙΑΛΑΡΗΣ</t>
  </si>
  <si>
    <t>ΣΙΔΕΡΗΣ</t>
  </si>
  <si>
    <t>ΟΔΥΣΣΕΑΣ</t>
  </si>
  <si>
    <t>ΣΙΔΗΡΟΠΟΥΛΟΥ</t>
  </si>
  <si>
    <t>ΣΙΜΟΥ</t>
  </si>
  <si>
    <t>ΜΥΡΣΙΝΗ</t>
  </si>
  <si>
    <t>ΣΙΟΥΝΑ</t>
  </si>
  <si>
    <t>ΑΛΕΞΙΟΣ</t>
  </si>
  <si>
    <t>ΣΙΟΥΠΟΤΙΝΑ</t>
  </si>
  <si>
    <t>ΜΑΡΙΑ ΕΛΕΝΗ</t>
  </si>
  <si>
    <t>ΣΚΕΤΖΟΣ</t>
  </si>
  <si>
    <t>ΣΟΡΟΓΚΑΣ</t>
  </si>
  <si>
    <t>ΦΙΛΙΠΠΟΣ ΟΡΕΣΤΗΣ</t>
  </si>
  <si>
    <t>ΣΟΥΓΚΛΑΚΟΥ</t>
  </si>
  <si>
    <t>ΣΟΥΛΙΟΠΟΥΛΟΥ</t>
  </si>
  <si>
    <t>ΣΟΥΡΛΙΓΚΑΣ</t>
  </si>
  <si>
    <t>ΣΤΑΥΡΟΥ</t>
  </si>
  <si>
    <t>ΣΤΕΡΓΙΑΚΟΥ</t>
  </si>
  <si>
    <t>ΣΤΕΡΓΙΟΥ</t>
  </si>
  <si>
    <t>ΣΤΕΦΑΝΙΔΟΥ</t>
  </si>
  <si>
    <t>ΣΤΥΛΟΥ</t>
  </si>
  <si>
    <t>Σωτηρίου</t>
  </si>
  <si>
    <t>Αλέξανδρος</t>
  </si>
  <si>
    <t>ΔΔΗΜΗΤΡΙΟΣ</t>
  </si>
  <si>
    <t>ΤΑΣΙΟΣ</t>
  </si>
  <si>
    <t>ΤΑΤΣΗ</t>
  </si>
  <si>
    <t>ΤΖΑΡΟΣ</t>
  </si>
  <si>
    <t>ΤΖΙΝΕΡΗ</t>
  </si>
  <si>
    <t>ΤΟΥΛΑΚΗΣ</t>
  </si>
  <si>
    <t>ΤΣΑΚΙΡΗΣ</t>
  </si>
  <si>
    <t>ΤΣΑΝΑΚΑΣ</t>
  </si>
  <si>
    <t>ΤΣΑΡΟΥΧΑΣ</t>
  </si>
  <si>
    <t>ΤΣΙΑΒΟΥ</t>
  </si>
  <si>
    <t>ΔΑΦΝΗ</t>
  </si>
  <si>
    <t>ΤΣΙΑΜΗΣ</t>
  </si>
  <si>
    <t>ΤΣΙΑΠΑΡΑΣ</t>
  </si>
  <si>
    <t>ΤΣΙΓΟΥΡΗ</t>
  </si>
  <si>
    <t>ΤΣΙΟΤΑΣ</t>
  </si>
  <si>
    <t>ΚΩΝΣΤΑΝΤΙΝΟΣ ΠΑΝΑΓΙΩ</t>
  </si>
  <si>
    <t>ΤΣΙΡΙΚΑΣ</t>
  </si>
  <si>
    <t>ΤΣΙΤΟΥΡΙΔΗΣ</t>
  </si>
  <si>
    <t>ΑΝΤΩΝΙΟΣ  ΑΔΑΜ</t>
  </si>
  <si>
    <t>ΤΣΟΛΑΤΗ</t>
  </si>
  <si>
    <t>ΤΣΟΥΤΣΙΚΟΥ</t>
  </si>
  <si>
    <t>ΦΡΑΓΙΟΣ</t>
  </si>
  <si>
    <t>ΦΡΑΓΚΟΓΟΥΛΑΣ</t>
  </si>
  <si>
    <t>ΧΑΤΖΗ</t>
  </si>
  <si>
    <t>ΧΑΤΖΗΔΗΜΗΤΡΙΟΥ</t>
  </si>
  <si>
    <t>ΧΑΤΖΟΠΟΥΛΟΥ</t>
  </si>
  <si>
    <t>ΑΔΑΜΑΝΤΙΟΣ</t>
  </si>
  <si>
    <t>ΧΑΨΑΣ</t>
  </si>
  <si>
    <t>ΜΕΝΕΛΑΟΣ</t>
  </si>
  <si>
    <t>ΧΟΝΔΡΟΝΙΚΟΛΑ</t>
  </si>
  <si>
    <t>ΧΡΙΣΤΟΓΙΑΝΝΗΣ</t>
  </si>
  <si>
    <t>ΧΡΙΣΤΟΦΟΡΙΔΗΣ</t>
  </si>
  <si>
    <t>ΧΥΤΑΣ</t>
  </si>
  <si>
    <t>ΑΛΕΠΟΥΣ</t>
  </si>
  <si>
    <t>ΑΝΑΓΝΩΣΤΟΠΟΥΛΟΣ</t>
  </si>
  <si>
    <t>ΚΑΡΑΝΤΙΝΟΣ</t>
  </si>
  <si>
    <t>ΚΩΤΣΙΟΣ</t>
  </si>
  <si>
    <t>ΛΙΑΚΟΠΟΥΛΟΥ</t>
  </si>
  <si>
    <t>ΕΥΓΕΝΙΑ</t>
  </si>
  <si>
    <t>ΜΠΑΚΑΡΟΥ</t>
  </si>
  <si>
    <t>ΠΕΙΟΣ</t>
  </si>
  <si>
    <t>ΖΑΦΕΙΡΑΚΟΥ</t>
  </si>
  <si>
    <t>ΧΑΡΟΚΟΠΟΣ</t>
  </si>
  <si>
    <t>Α/Α</t>
  </si>
  <si>
    <t>ΕΠΩΝΥΜΟ</t>
  </si>
  <si>
    <t>ΟΝΟΜΑ</t>
  </si>
  <si>
    <t>ΠΑΤΡΩΝΥΜΟ</t>
  </si>
  <si>
    <t>Α.Δ.Τ.</t>
  </si>
  <si>
    <t>ΤΟΥΛΑΤΟΥ</t>
  </si>
  <si>
    <t>ΧΡΥΣΟΥΛΑ</t>
  </si>
  <si>
    <t>Α.Μ. ΑΙΤΗΣΗΣ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</si>
</sst>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right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55"/>
  <sheetViews>
    <sheetView tabSelected="1" workbookViewId="0"/>
  </sheetViews>
  <sheetFormatPr defaultRowHeight="15" x14ac:dyDescent="0.25"/>
  <cols>
    <col min="1" max="1" width="5.28515625" customWidth="1"/>
    <col min="2" max="2" width="16.28515625" customWidth="1"/>
    <col min="3" max="3" width="23" customWidth="1"/>
    <col min="4" max="4" width="27" customWidth="1"/>
    <col min="5" max="5" width="24.140625" customWidth="1"/>
    <col min="6" max="6" width="19.28515625" style="1" customWidth="1"/>
  </cols>
  <sheetData>
    <row r="1" spans="1:6" ht="24" customHeight="1" thickBot="1" x14ac:dyDescent="0.3">
      <c r="A1" s="4" t="s">
        <v>903</v>
      </c>
      <c r="B1" s="5" t="s">
        <v>910</v>
      </c>
      <c r="C1" s="5" t="s">
        <v>904</v>
      </c>
      <c r="D1" s="5" t="s">
        <v>905</v>
      </c>
      <c r="E1" s="5" t="s">
        <v>906</v>
      </c>
      <c r="F1" s="6" t="s">
        <v>907</v>
      </c>
    </row>
    <row r="2" spans="1:6" x14ac:dyDescent="0.25">
      <c r="A2" s="3">
        <v>1</v>
      </c>
      <c r="B2" s="3">
        <v>1524</v>
      </c>
      <c r="C2" s="3" t="s">
        <v>0</v>
      </c>
      <c r="D2" s="3" t="s">
        <v>1</v>
      </c>
      <c r="E2" s="3" t="s">
        <v>2</v>
      </c>
      <c r="F2" s="3" t="str">
        <f>"ΑΑ 231257"</f>
        <v>ΑΑ 231257</v>
      </c>
    </row>
    <row r="3" spans="1:6" x14ac:dyDescent="0.25">
      <c r="A3" s="2">
        <v>2</v>
      </c>
      <c r="B3" s="2">
        <v>2587</v>
      </c>
      <c r="C3" s="2" t="s">
        <v>637</v>
      </c>
      <c r="D3" s="2" t="s">
        <v>33</v>
      </c>
      <c r="E3" s="2" t="s">
        <v>37</v>
      </c>
      <c r="F3" s="2" t="str">
        <f>"32801"</f>
        <v>32801</v>
      </c>
    </row>
    <row r="4" spans="1:6" x14ac:dyDescent="0.25">
      <c r="A4" s="2">
        <v>3</v>
      </c>
      <c r="B4" s="2">
        <v>1700</v>
      </c>
      <c r="C4" s="2" t="s">
        <v>3</v>
      </c>
      <c r="D4" s="2" t="s">
        <v>4</v>
      </c>
      <c r="E4" s="2" t="s">
        <v>5</v>
      </c>
      <c r="F4" s="2" t="str">
        <f>"Α00373507"</f>
        <v>Α00373507</v>
      </c>
    </row>
    <row r="5" spans="1:6" x14ac:dyDescent="0.25">
      <c r="A5" s="2">
        <v>4</v>
      </c>
      <c r="B5" s="2">
        <v>2368</v>
      </c>
      <c r="C5" s="2" t="s">
        <v>350</v>
      </c>
      <c r="D5" s="2" t="s">
        <v>351</v>
      </c>
      <c r="E5" s="2" t="s">
        <v>8</v>
      </c>
      <c r="F5" s="2" t="str">
        <f>"ΑΗ059048"</f>
        <v>ΑΗ059048</v>
      </c>
    </row>
    <row r="6" spans="1:6" x14ac:dyDescent="0.25">
      <c r="A6" s="2">
        <v>5</v>
      </c>
      <c r="B6" s="2">
        <v>2889</v>
      </c>
      <c r="C6" s="2" t="s">
        <v>6</v>
      </c>
      <c r="D6" s="2" t="s">
        <v>7</v>
      </c>
      <c r="E6" s="2" t="s">
        <v>8</v>
      </c>
      <c r="F6" s="2" t="str">
        <f>"ΑΟ270330"</f>
        <v>ΑΟ270330</v>
      </c>
    </row>
    <row r="7" spans="1:6" x14ac:dyDescent="0.25">
      <c r="A7" s="2">
        <v>6</v>
      </c>
      <c r="B7" s="2">
        <v>2270</v>
      </c>
      <c r="C7" s="2" t="s">
        <v>352</v>
      </c>
      <c r="D7" s="2" t="s">
        <v>353</v>
      </c>
      <c r="E7" s="2" t="s">
        <v>223</v>
      </c>
      <c r="F7" s="2" t="str">
        <f>"ΑΖ880591"</f>
        <v>ΑΖ880591</v>
      </c>
    </row>
    <row r="8" spans="1:6" x14ac:dyDescent="0.25">
      <c r="A8" s="2">
        <v>7</v>
      </c>
      <c r="B8" s="2">
        <v>1603</v>
      </c>
      <c r="C8" s="2" t="s">
        <v>354</v>
      </c>
      <c r="D8" s="2" t="s">
        <v>355</v>
      </c>
      <c r="E8" s="2" t="s">
        <v>51</v>
      </c>
      <c r="F8" s="2" t="str">
        <f>"ΑΝ340922"</f>
        <v>ΑΝ340922</v>
      </c>
    </row>
    <row r="9" spans="1:6" x14ac:dyDescent="0.25">
      <c r="A9" s="2">
        <v>8</v>
      </c>
      <c r="B9" s="2">
        <v>882</v>
      </c>
      <c r="C9" s="2" t="s">
        <v>356</v>
      </c>
      <c r="D9" s="2" t="s">
        <v>1</v>
      </c>
      <c r="E9" s="2" t="s">
        <v>51</v>
      </c>
      <c r="F9" s="2" t="str">
        <f>"ΑΙ346468"</f>
        <v>ΑΙ346468</v>
      </c>
    </row>
    <row r="10" spans="1:6" x14ac:dyDescent="0.25">
      <c r="A10" s="2">
        <v>9</v>
      </c>
      <c r="B10" s="2">
        <v>254</v>
      </c>
      <c r="C10" s="2" t="s">
        <v>638</v>
      </c>
      <c r="D10" s="2" t="s">
        <v>70</v>
      </c>
      <c r="E10" s="2" t="s">
        <v>149</v>
      </c>
      <c r="F10" s="2" t="str">
        <f>"ΑΝ994233"</f>
        <v>ΑΝ994233</v>
      </c>
    </row>
    <row r="11" spans="1:6" x14ac:dyDescent="0.25">
      <c r="A11" s="2">
        <v>10</v>
      </c>
      <c r="B11" s="2">
        <v>641</v>
      </c>
      <c r="C11" s="2" t="s">
        <v>639</v>
      </c>
      <c r="D11" s="2" t="s">
        <v>176</v>
      </c>
      <c r="E11" s="2" t="s">
        <v>40</v>
      </c>
      <c r="F11" s="2" t="str">
        <f>"Χ879350"</f>
        <v>Χ879350</v>
      </c>
    </row>
    <row r="12" spans="1:6" x14ac:dyDescent="0.25">
      <c r="A12" s="2">
        <v>11</v>
      </c>
      <c r="B12" s="2">
        <v>431</v>
      </c>
      <c r="C12" s="2" t="s">
        <v>357</v>
      </c>
      <c r="D12" s="2" t="s">
        <v>37</v>
      </c>
      <c r="E12" s="2" t="s">
        <v>86</v>
      </c>
      <c r="F12" s="2" t="str">
        <f>"ΑΗ564230"</f>
        <v>ΑΗ564230</v>
      </c>
    </row>
    <row r="13" spans="1:6" x14ac:dyDescent="0.25">
      <c r="A13" s="2">
        <v>12</v>
      </c>
      <c r="B13" s="2">
        <v>1289</v>
      </c>
      <c r="C13" s="2" t="s">
        <v>358</v>
      </c>
      <c r="D13" s="2" t="s">
        <v>219</v>
      </c>
      <c r="E13" s="2" t="s">
        <v>359</v>
      </c>
      <c r="F13" s="2" t="str">
        <f>"ΑΒ319818"</f>
        <v>ΑΒ319818</v>
      </c>
    </row>
    <row r="14" spans="1:6" x14ac:dyDescent="0.25">
      <c r="A14" s="2">
        <v>13</v>
      </c>
      <c r="B14" s="2">
        <v>2625</v>
      </c>
      <c r="C14" s="2" t="s">
        <v>640</v>
      </c>
      <c r="D14" s="2" t="s">
        <v>256</v>
      </c>
      <c r="E14" s="2" t="s">
        <v>116</v>
      </c>
      <c r="F14" s="2" t="str">
        <f>"ΑΙ281305"</f>
        <v>ΑΙ281305</v>
      </c>
    </row>
    <row r="15" spans="1:6" x14ac:dyDescent="0.25">
      <c r="A15" s="2">
        <v>14</v>
      </c>
      <c r="B15" s="2">
        <v>2626</v>
      </c>
      <c r="C15" s="2" t="s">
        <v>641</v>
      </c>
      <c r="D15" s="2" t="s">
        <v>40</v>
      </c>
      <c r="E15" s="2" t="s">
        <v>70</v>
      </c>
      <c r="F15" s="2" t="str">
        <f>"711171011"</f>
        <v>711171011</v>
      </c>
    </row>
    <row r="16" spans="1:6" x14ac:dyDescent="0.25">
      <c r="A16" s="2">
        <v>15</v>
      </c>
      <c r="B16" s="2">
        <v>2782</v>
      </c>
      <c r="C16" s="2" t="s">
        <v>893</v>
      </c>
      <c r="D16" s="2" t="s">
        <v>478</v>
      </c>
      <c r="E16" s="2" t="s">
        <v>93</v>
      </c>
      <c r="F16" s="2" t="str">
        <f>"Α00952854"</f>
        <v>Α00952854</v>
      </c>
    </row>
    <row r="17" spans="1:6" x14ac:dyDescent="0.25">
      <c r="A17" s="2">
        <v>16</v>
      </c>
      <c r="B17" s="2">
        <v>559</v>
      </c>
      <c r="C17" s="2" t="s">
        <v>9</v>
      </c>
      <c r="D17" s="2" t="s">
        <v>10</v>
      </c>
      <c r="E17" s="2" t="s">
        <v>11</v>
      </c>
      <c r="F17" s="2" t="str">
        <f>"ΑΒ767168"</f>
        <v>ΑΒ767168</v>
      </c>
    </row>
    <row r="18" spans="1:6" x14ac:dyDescent="0.25">
      <c r="A18" s="2">
        <v>17</v>
      </c>
      <c r="B18" s="2">
        <v>1982</v>
      </c>
      <c r="C18" s="2" t="s">
        <v>894</v>
      </c>
      <c r="D18" s="2" t="s">
        <v>33</v>
      </c>
      <c r="E18" s="2" t="s">
        <v>21</v>
      </c>
      <c r="F18" s="2" t="str">
        <f>"ΑΝ788014"</f>
        <v>ΑΝ788014</v>
      </c>
    </row>
    <row r="19" spans="1:6" x14ac:dyDescent="0.25">
      <c r="A19" s="2">
        <v>18</v>
      </c>
      <c r="B19" s="2">
        <v>233</v>
      </c>
      <c r="C19" s="2" t="s">
        <v>12</v>
      </c>
      <c r="D19" s="2" t="s">
        <v>13</v>
      </c>
      <c r="E19" s="2" t="s">
        <v>11</v>
      </c>
      <c r="F19" s="2" t="str">
        <f>"ΑΟ089247"</f>
        <v>ΑΟ089247</v>
      </c>
    </row>
    <row r="20" spans="1:6" x14ac:dyDescent="0.25">
      <c r="A20" s="2">
        <v>19</v>
      </c>
      <c r="B20" s="2">
        <v>125</v>
      </c>
      <c r="C20" s="2" t="s">
        <v>360</v>
      </c>
      <c r="D20" s="2" t="s">
        <v>112</v>
      </c>
      <c r="E20" s="2" t="s">
        <v>19</v>
      </c>
      <c r="F20" s="2" t="str">
        <f>"ΑΖ317846"</f>
        <v>ΑΖ317846</v>
      </c>
    </row>
    <row r="21" spans="1:6" x14ac:dyDescent="0.25">
      <c r="A21" s="2">
        <v>20</v>
      </c>
      <c r="B21" s="2">
        <v>2864</v>
      </c>
      <c r="C21" s="2" t="s">
        <v>361</v>
      </c>
      <c r="D21" s="2" t="s">
        <v>148</v>
      </c>
      <c r="E21" s="2" t="s">
        <v>11</v>
      </c>
      <c r="F21" s="2" t="str">
        <f>"ΑΕ324449"</f>
        <v>ΑΕ324449</v>
      </c>
    </row>
    <row r="22" spans="1:6" x14ac:dyDescent="0.25">
      <c r="A22" s="2">
        <v>21</v>
      </c>
      <c r="B22" s="2">
        <v>2920</v>
      </c>
      <c r="C22" s="2" t="s">
        <v>361</v>
      </c>
      <c r="D22" s="2" t="s">
        <v>36</v>
      </c>
      <c r="E22" s="2" t="s">
        <v>19</v>
      </c>
      <c r="F22" s="2" t="str">
        <f>"ΑΚ265998"</f>
        <v>ΑΚ265998</v>
      </c>
    </row>
    <row r="23" spans="1:6" x14ac:dyDescent="0.25">
      <c r="A23" s="2">
        <v>22</v>
      </c>
      <c r="B23" s="2">
        <v>2654</v>
      </c>
      <c r="C23" s="2" t="s">
        <v>642</v>
      </c>
      <c r="D23" s="2" t="s">
        <v>185</v>
      </c>
      <c r="E23" s="2" t="s">
        <v>51</v>
      </c>
      <c r="F23" s="2" t="str">
        <f>"ΑΚ084585"</f>
        <v>ΑΚ084585</v>
      </c>
    </row>
    <row r="24" spans="1:6" x14ac:dyDescent="0.25">
      <c r="A24" s="2">
        <v>23</v>
      </c>
      <c r="B24" s="2">
        <v>166</v>
      </c>
      <c r="C24" s="2" t="s">
        <v>362</v>
      </c>
      <c r="D24" s="2" t="s">
        <v>363</v>
      </c>
      <c r="E24" s="2" t="s">
        <v>19</v>
      </c>
      <c r="F24" s="2" t="str">
        <f>"Α00154006"</f>
        <v>Α00154006</v>
      </c>
    </row>
    <row r="25" spans="1:6" x14ac:dyDescent="0.25">
      <c r="A25" s="2">
        <v>24</v>
      </c>
      <c r="B25" s="2">
        <v>2264</v>
      </c>
      <c r="C25" s="2" t="s">
        <v>643</v>
      </c>
      <c r="D25" s="2" t="s">
        <v>11</v>
      </c>
      <c r="E25" s="2" t="s">
        <v>26</v>
      </c>
      <c r="F25" s="2" t="str">
        <f>"Α00053949"</f>
        <v>Α00053949</v>
      </c>
    </row>
    <row r="26" spans="1:6" x14ac:dyDescent="0.25">
      <c r="A26" s="2">
        <v>25</v>
      </c>
      <c r="B26" s="2">
        <v>2744</v>
      </c>
      <c r="C26" s="2" t="s">
        <v>14</v>
      </c>
      <c r="D26" s="2" t="s">
        <v>15</v>
      </c>
      <c r="E26" s="2" t="s">
        <v>16</v>
      </c>
      <c r="F26" s="2" t="str">
        <f>"ΑΟ197288"</f>
        <v>ΑΟ197288</v>
      </c>
    </row>
    <row r="27" spans="1:6" x14ac:dyDescent="0.25">
      <c r="A27" s="2">
        <v>26</v>
      </c>
      <c r="B27" s="2">
        <v>2632</v>
      </c>
      <c r="C27" s="2" t="s">
        <v>17</v>
      </c>
      <c r="D27" s="2" t="s">
        <v>18</v>
      </c>
      <c r="E27" s="2" t="s">
        <v>19</v>
      </c>
      <c r="F27" s="2" t="str">
        <f>"ΑΜ983456"</f>
        <v>ΑΜ983456</v>
      </c>
    </row>
    <row r="28" spans="1:6" x14ac:dyDescent="0.25">
      <c r="A28" s="2">
        <v>27</v>
      </c>
      <c r="B28" s="2">
        <v>425</v>
      </c>
      <c r="C28" s="2" t="s">
        <v>364</v>
      </c>
      <c r="D28" s="2" t="s">
        <v>365</v>
      </c>
      <c r="E28" s="2" t="s">
        <v>171</v>
      </c>
      <c r="F28" s="2" t="str">
        <f>"ΑΕ707651"</f>
        <v>ΑΕ707651</v>
      </c>
    </row>
    <row r="29" spans="1:6" x14ac:dyDescent="0.25">
      <c r="A29" s="2">
        <v>28</v>
      </c>
      <c r="B29" s="2">
        <v>464</v>
      </c>
      <c r="C29" s="2" t="s">
        <v>20</v>
      </c>
      <c r="D29" s="2" t="s">
        <v>8</v>
      </c>
      <c r="E29" s="2" t="s">
        <v>21</v>
      </c>
      <c r="F29" s="2" t="str">
        <f>"ΑΗ221454"</f>
        <v>ΑΗ221454</v>
      </c>
    </row>
    <row r="30" spans="1:6" x14ac:dyDescent="0.25">
      <c r="A30" s="2">
        <v>29</v>
      </c>
      <c r="B30" s="2">
        <v>2742</v>
      </c>
      <c r="C30" s="2" t="s">
        <v>22</v>
      </c>
      <c r="D30" s="2" t="s">
        <v>23</v>
      </c>
      <c r="E30" s="2" t="s">
        <v>24</v>
      </c>
      <c r="F30" s="2" t="str">
        <f>"ΑΕ866802"</f>
        <v>ΑΕ866802</v>
      </c>
    </row>
    <row r="31" spans="1:6" x14ac:dyDescent="0.25">
      <c r="A31" s="2">
        <v>30</v>
      </c>
      <c r="B31" s="2">
        <v>1280</v>
      </c>
      <c r="C31" s="2" t="s">
        <v>25</v>
      </c>
      <c r="D31" s="2" t="s">
        <v>13</v>
      </c>
      <c r="E31" s="2" t="s">
        <v>26</v>
      </c>
      <c r="F31" s="2" t="str">
        <f>"ΑΜ666011"</f>
        <v>ΑΜ666011</v>
      </c>
    </row>
    <row r="32" spans="1:6" x14ac:dyDescent="0.25">
      <c r="A32" s="2">
        <v>31</v>
      </c>
      <c r="B32" s="2">
        <v>2317</v>
      </c>
      <c r="C32" s="2" t="s">
        <v>644</v>
      </c>
      <c r="D32" s="2" t="s">
        <v>91</v>
      </c>
      <c r="E32" s="2" t="s">
        <v>70</v>
      </c>
      <c r="F32" s="2" t="str">
        <f>"ΑΡ943411"</f>
        <v>ΑΡ943411</v>
      </c>
    </row>
    <row r="33" spans="1:6" x14ac:dyDescent="0.25">
      <c r="A33" s="2">
        <v>32</v>
      </c>
      <c r="B33" s="2">
        <v>1942</v>
      </c>
      <c r="C33" s="2" t="s">
        <v>366</v>
      </c>
      <c r="D33" s="2" t="s">
        <v>367</v>
      </c>
      <c r="E33" s="2" t="s">
        <v>368</v>
      </c>
      <c r="F33" s="2" t="str">
        <f>"Α00299595"</f>
        <v>Α00299595</v>
      </c>
    </row>
    <row r="34" spans="1:6" x14ac:dyDescent="0.25">
      <c r="A34" s="2">
        <v>33</v>
      </c>
      <c r="B34" s="2">
        <v>459</v>
      </c>
      <c r="C34" s="2" t="s">
        <v>369</v>
      </c>
      <c r="D34" s="2" t="s">
        <v>10</v>
      </c>
      <c r="E34" s="2" t="s">
        <v>19</v>
      </c>
      <c r="F34" s="2" t="str">
        <f>"711313010"</f>
        <v>711313010</v>
      </c>
    </row>
    <row r="35" spans="1:6" x14ac:dyDescent="0.25">
      <c r="A35" s="2">
        <v>34</v>
      </c>
      <c r="B35" s="2">
        <v>2897</v>
      </c>
      <c r="C35" s="2" t="s">
        <v>645</v>
      </c>
      <c r="D35" s="2" t="s">
        <v>223</v>
      </c>
      <c r="E35" s="2" t="s">
        <v>86</v>
      </c>
      <c r="F35" s="2" t="str">
        <f>"ΑΜ 752213"</f>
        <v>ΑΜ 752213</v>
      </c>
    </row>
    <row r="36" spans="1:6" x14ac:dyDescent="0.25">
      <c r="A36" s="2">
        <v>35</v>
      </c>
      <c r="B36" s="2">
        <v>869</v>
      </c>
      <c r="C36" s="2" t="s">
        <v>646</v>
      </c>
      <c r="D36" s="2" t="s">
        <v>49</v>
      </c>
      <c r="E36" s="2" t="s">
        <v>647</v>
      </c>
      <c r="F36" s="2" t="str">
        <f>"ΑΒ811885"</f>
        <v>ΑΒ811885</v>
      </c>
    </row>
    <row r="37" spans="1:6" x14ac:dyDescent="0.25">
      <c r="A37" s="2">
        <v>36</v>
      </c>
      <c r="B37" s="2">
        <v>1838</v>
      </c>
      <c r="C37" s="2" t="s">
        <v>27</v>
      </c>
      <c r="D37" s="2" t="s">
        <v>28</v>
      </c>
      <c r="E37" s="2" t="s">
        <v>11</v>
      </c>
      <c r="F37" s="2" t="str">
        <f>"ΑΖ800765"</f>
        <v>ΑΖ800765</v>
      </c>
    </row>
    <row r="38" spans="1:6" x14ac:dyDescent="0.25">
      <c r="A38" s="2">
        <v>37</v>
      </c>
      <c r="B38" s="2">
        <v>1666</v>
      </c>
      <c r="C38" s="2" t="s">
        <v>29</v>
      </c>
      <c r="D38" s="2" t="s">
        <v>30</v>
      </c>
      <c r="E38" s="2" t="s">
        <v>31</v>
      </c>
      <c r="F38" s="2" t="str">
        <f>"ΑΡ337620"</f>
        <v>ΑΡ337620</v>
      </c>
    </row>
    <row r="39" spans="1:6" x14ac:dyDescent="0.25">
      <c r="A39" s="2">
        <v>38</v>
      </c>
      <c r="B39" s="2">
        <v>112</v>
      </c>
      <c r="C39" s="2" t="s">
        <v>370</v>
      </c>
      <c r="D39" s="2" t="s">
        <v>371</v>
      </c>
      <c r="E39" s="2" t="s">
        <v>23</v>
      </c>
      <c r="F39" s="2" t="str">
        <f>"AI 340211"</f>
        <v>AI 340211</v>
      </c>
    </row>
    <row r="40" spans="1:6" x14ac:dyDescent="0.25">
      <c r="A40" s="2">
        <v>39</v>
      </c>
      <c r="B40" s="2">
        <v>1605</v>
      </c>
      <c r="C40" s="2" t="s">
        <v>32</v>
      </c>
      <c r="D40" s="2" t="s">
        <v>33</v>
      </c>
      <c r="E40" s="2" t="s">
        <v>31</v>
      </c>
      <c r="F40" s="2" t="str">
        <f>"ΑΒ406647"</f>
        <v>ΑΒ406647</v>
      </c>
    </row>
    <row r="41" spans="1:6" x14ac:dyDescent="0.25">
      <c r="A41" s="2">
        <v>40</v>
      </c>
      <c r="B41" s="2">
        <v>1264</v>
      </c>
      <c r="C41" s="2" t="s">
        <v>648</v>
      </c>
      <c r="D41" s="2" t="s">
        <v>68</v>
      </c>
      <c r="E41" s="2" t="s">
        <v>19</v>
      </c>
      <c r="F41" s="2" t="str">
        <f>"ΑΜ738254"</f>
        <v>ΑΜ738254</v>
      </c>
    </row>
    <row r="42" spans="1:6" x14ac:dyDescent="0.25">
      <c r="A42" s="2">
        <v>41</v>
      </c>
      <c r="B42" s="2">
        <v>2692</v>
      </c>
      <c r="C42" s="2" t="s">
        <v>372</v>
      </c>
      <c r="D42" s="2" t="s">
        <v>33</v>
      </c>
      <c r="E42" s="2" t="s">
        <v>11</v>
      </c>
      <c r="F42" s="2" t="str">
        <f>"15456 ΛΣ"</f>
        <v>15456 ΛΣ</v>
      </c>
    </row>
    <row r="43" spans="1:6" x14ac:dyDescent="0.25">
      <c r="A43" s="2">
        <v>42</v>
      </c>
      <c r="B43" s="2">
        <v>1672</v>
      </c>
      <c r="C43" s="2" t="s">
        <v>373</v>
      </c>
      <c r="D43" s="2" t="s">
        <v>353</v>
      </c>
      <c r="E43" s="2" t="s">
        <v>19</v>
      </c>
      <c r="F43" s="2" t="str">
        <f>"ΑΑ458192"</f>
        <v>ΑΑ458192</v>
      </c>
    </row>
    <row r="44" spans="1:6" x14ac:dyDescent="0.25">
      <c r="A44" s="2">
        <v>43</v>
      </c>
      <c r="B44" s="2">
        <v>2855</v>
      </c>
      <c r="C44" s="2" t="s">
        <v>649</v>
      </c>
      <c r="D44" s="2" t="s">
        <v>180</v>
      </c>
      <c r="E44" s="2" t="s">
        <v>650</v>
      </c>
      <c r="F44" s="2" t="str">
        <f>"ΑΖ014402"</f>
        <v>ΑΖ014402</v>
      </c>
    </row>
    <row r="45" spans="1:6" x14ac:dyDescent="0.25">
      <c r="A45" s="2">
        <v>44</v>
      </c>
      <c r="B45" s="2">
        <v>794</v>
      </c>
      <c r="C45" s="2" t="s">
        <v>374</v>
      </c>
      <c r="D45" s="2" t="s">
        <v>116</v>
      </c>
      <c r="E45" s="2" t="s">
        <v>70</v>
      </c>
      <c r="F45" s="2" t="str">
        <f>"Α00090646"</f>
        <v>Α00090646</v>
      </c>
    </row>
    <row r="46" spans="1:6" x14ac:dyDescent="0.25">
      <c r="A46" s="2">
        <v>45</v>
      </c>
      <c r="B46" s="2">
        <v>2746</v>
      </c>
      <c r="C46" s="2" t="s">
        <v>34</v>
      </c>
      <c r="D46" s="2" t="s">
        <v>26</v>
      </c>
      <c r="E46" s="2" t="s">
        <v>33</v>
      </c>
      <c r="F46" s="2" t="str">
        <f>"ΑΜ074961"</f>
        <v>ΑΜ074961</v>
      </c>
    </row>
    <row r="47" spans="1:6" x14ac:dyDescent="0.25">
      <c r="A47" s="2">
        <v>46</v>
      </c>
      <c r="B47" s="2">
        <v>2690</v>
      </c>
      <c r="C47" s="2" t="s">
        <v>375</v>
      </c>
      <c r="D47" s="2" t="s">
        <v>351</v>
      </c>
      <c r="E47" s="2" t="s">
        <v>376</v>
      </c>
      <c r="F47" s="2" t="str">
        <f>"ΑΗ298020"</f>
        <v>ΑΗ298020</v>
      </c>
    </row>
    <row r="48" spans="1:6" x14ac:dyDescent="0.25">
      <c r="A48" s="2">
        <v>47</v>
      </c>
      <c r="B48" s="2">
        <v>548</v>
      </c>
      <c r="C48" s="2" t="s">
        <v>651</v>
      </c>
      <c r="D48" s="2" t="s">
        <v>652</v>
      </c>
      <c r="E48" s="2" t="s">
        <v>8</v>
      </c>
      <c r="F48" s="2" t="str">
        <f>"ΑΖ968318"</f>
        <v>ΑΖ968318</v>
      </c>
    </row>
    <row r="49" spans="1:6" x14ac:dyDescent="0.25">
      <c r="A49" s="2">
        <v>48</v>
      </c>
      <c r="B49" s="2">
        <v>2025</v>
      </c>
      <c r="C49" s="2" t="s">
        <v>653</v>
      </c>
      <c r="D49" s="2" t="s">
        <v>36</v>
      </c>
      <c r="E49" s="2" t="s">
        <v>654</v>
      </c>
      <c r="F49" s="2" t="str">
        <f>"ΑΖ913093"</f>
        <v>ΑΖ913093</v>
      </c>
    </row>
    <row r="50" spans="1:6" x14ac:dyDescent="0.25">
      <c r="A50" s="2">
        <v>49</v>
      </c>
      <c r="B50" s="2">
        <v>631</v>
      </c>
      <c r="C50" s="2" t="s">
        <v>35</v>
      </c>
      <c r="D50" s="2" t="s">
        <v>36</v>
      </c>
      <c r="E50" s="2" t="s">
        <v>37</v>
      </c>
      <c r="F50" s="2" t="str">
        <f>"ΑΒ433530"</f>
        <v>ΑΒ433530</v>
      </c>
    </row>
    <row r="51" spans="1:6" x14ac:dyDescent="0.25">
      <c r="A51" s="2">
        <v>50</v>
      </c>
      <c r="B51" s="2">
        <v>2308</v>
      </c>
      <c r="C51" s="2" t="s">
        <v>35</v>
      </c>
      <c r="D51" s="2" t="s">
        <v>62</v>
      </c>
      <c r="E51" s="2" t="s">
        <v>70</v>
      </c>
      <c r="F51" s="2" t="str">
        <f>"ΑΑ337099"</f>
        <v>ΑΑ337099</v>
      </c>
    </row>
    <row r="52" spans="1:6" x14ac:dyDescent="0.25">
      <c r="A52" s="2">
        <v>51</v>
      </c>
      <c r="B52" s="2">
        <v>2431</v>
      </c>
      <c r="C52" s="2" t="s">
        <v>377</v>
      </c>
      <c r="D52" s="2" t="s">
        <v>105</v>
      </c>
      <c r="E52" s="2" t="s">
        <v>40</v>
      </c>
      <c r="F52" s="2" t="str">
        <f>"ΑΖ216187"</f>
        <v>ΑΖ216187</v>
      </c>
    </row>
    <row r="53" spans="1:6" x14ac:dyDescent="0.25">
      <c r="A53" s="2">
        <v>52</v>
      </c>
      <c r="B53" s="2">
        <v>2875</v>
      </c>
      <c r="C53" s="2" t="s">
        <v>378</v>
      </c>
      <c r="D53" s="2" t="s">
        <v>379</v>
      </c>
      <c r="E53" s="2" t="s">
        <v>8</v>
      </c>
      <c r="F53" s="2" t="str">
        <f>"ΑΙ380803"</f>
        <v>ΑΙ380803</v>
      </c>
    </row>
    <row r="54" spans="1:6" x14ac:dyDescent="0.25">
      <c r="A54" s="2">
        <v>53</v>
      </c>
      <c r="B54" s="2">
        <v>900</v>
      </c>
      <c r="C54" s="2" t="s">
        <v>380</v>
      </c>
      <c r="D54" s="2" t="s">
        <v>381</v>
      </c>
      <c r="E54" s="2" t="s">
        <v>40</v>
      </c>
      <c r="F54" s="2" t="str">
        <f>"ΑΖ716947"</f>
        <v>ΑΖ716947</v>
      </c>
    </row>
    <row r="55" spans="1:6" x14ac:dyDescent="0.25">
      <c r="A55" s="2">
        <v>54</v>
      </c>
      <c r="B55" s="2">
        <v>2129</v>
      </c>
      <c r="C55" s="2" t="s">
        <v>655</v>
      </c>
      <c r="D55" s="2" t="s">
        <v>656</v>
      </c>
      <c r="E55" s="2" t="s">
        <v>11</v>
      </c>
      <c r="F55" s="2" t="str">
        <f>"ΑΕ858084"</f>
        <v>ΑΕ858084</v>
      </c>
    </row>
    <row r="56" spans="1:6" x14ac:dyDescent="0.25">
      <c r="A56" s="2">
        <v>55</v>
      </c>
      <c r="B56" s="2">
        <v>821</v>
      </c>
      <c r="C56" s="2" t="s">
        <v>382</v>
      </c>
      <c r="D56" s="2" t="s">
        <v>383</v>
      </c>
      <c r="E56" s="2" t="s">
        <v>8</v>
      </c>
      <c r="F56" s="2" t="str">
        <f>"ΑΖ715826"</f>
        <v>ΑΖ715826</v>
      </c>
    </row>
    <row r="57" spans="1:6" x14ac:dyDescent="0.25">
      <c r="A57" s="2">
        <v>56</v>
      </c>
      <c r="B57" s="2">
        <v>787</v>
      </c>
      <c r="C57" s="2" t="s">
        <v>384</v>
      </c>
      <c r="D57" s="2" t="s">
        <v>77</v>
      </c>
      <c r="E57" s="2" t="s">
        <v>11</v>
      </c>
      <c r="F57" s="2" t="str">
        <f>"ΑΙ445812"</f>
        <v>ΑΙ445812</v>
      </c>
    </row>
    <row r="58" spans="1:6" x14ac:dyDescent="0.25">
      <c r="A58" s="2">
        <v>57</v>
      </c>
      <c r="B58" s="2">
        <v>2752</v>
      </c>
      <c r="C58" s="2" t="s">
        <v>657</v>
      </c>
      <c r="D58" s="2" t="s">
        <v>332</v>
      </c>
      <c r="E58" s="2" t="s">
        <v>367</v>
      </c>
      <c r="F58" s="2" t="str">
        <f>"ΑΕ641215"</f>
        <v>ΑΕ641215</v>
      </c>
    </row>
    <row r="59" spans="1:6" x14ac:dyDescent="0.25">
      <c r="A59" s="2">
        <v>58</v>
      </c>
      <c r="B59" s="2">
        <v>2670</v>
      </c>
      <c r="C59" s="2" t="s">
        <v>38</v>
      </c>
      <c r="D59" s="2" t="s">
        <v>39</v>
      </c>
      <c r="E59" s="2" t="s">
        <v>40</v>
      </c>
      <c r="F59" s="2" t="str">
        <f>"ΑΝ778204"</f>
        <v>ΑΝ778204</v>
      </c>
    </row>
    <row r="60" spans="1:6" x14ac:dyDescent="0.25">
      <c r="A60" s="2">
        <v>59</v>
      </c>
      <c r="B60" s="2">
        <v>2028</v>
      </c>
      <c r="C60" s="2" t="s">
        <v>41</v>
      </c>
      <c r="D60" s="2" t="s">
        <v>11</v>
      </c>
      <c r="E60" s="2" t="s">
        <v>42</v>
      </c>
      <c r="F60" s="2" t="str">
        <f>"ΑΜ394234"</f>
        <v>ΑΜ394234</v>
      </c>
    </row>
    <row r="61" spans="1:6" x14ac:dyDescent="0.25">
      <c r="A61" s="2">
        <v>60</v>
      </c>
      <c r="B61" s="2">
        <v>1640</v>
      </c>
      <c r="C61" s="2" t="s">
        <v>658</v>
      </c>
      <c r="D61" s="2" t="s">
        <v>1</v>
      </c>
      <c r="E61" s="2" t="s">
        <v>8</v>
      </c>
      <c r="F61" s="2" t="str">
        <f>"ΑΚ339005"</f>
        <v>ΑΚ339005</v>
      </c>
    </row>
    <row r="62" spans="1:6" x14ac:dyDescent="0.25">
      <c r="A62" s="2">
        <v>61</v>
      </c>
      <c r="B62" s="2">
        <v>2516</v>
      </c>
      <c r="C62" s="2" t="s">
        <v>385</v>
      </c>
      <c r="D62" s="2" t="s">
        <v>10</v>
      </c>
      <c r="E62" s="2" t="s">
        <v>8</v>
      </c>
      <c r="F62" s="2" t="str">
        <f>"Α00934002"</f>
        <v>Α00934002</v>
      </c>
    </row>
    <row r="63" spans="1:6" x14ac:dyDescent="0.25">
      <c r="A63" s="2">
        <v>62</v>
      </c>
      <c r="B63" s="2">
        <v>2171</v>
      </c>
      <c r="C63" s="2" t="s">
        <v>659</v>
      </c>
      <c r="D63" s="2" t="s">
        <v>256</v>
      </c>
      <c r="E63" s="2" t="s">
        <v>26</v>
      </c>
      <c r="F63" s="2" t="str">
        <f>"ΑΖ730598"</f>
        <v>ΑΖ730598</v>
      </c>
    </row>
    <row r="64" spans="1:6" x14ac:dyDescent="0.25">
      <c r="A64" s="2">
        <v>63</v>
      </c>
      <c r="B64" s="2">
        <v>2867</v>
      </c>
      <c r="C64" s="2" t="s">
        <v>43</v>
      </c>
      <c r="D64" s="2" t="s">
        <v>44</v>
      </c>
      <c r="E64" s="2" t="s">
        <v>45</v>
      </c>
      <c r="F64" s="2" t="str">
        <f>"ΑΕ512036"</f>
        <v>ΑΕ512036</v>
      </c>
    </row>
    <row r="65" spans="1:6" x14ac:dyDescent="0.25">
      <c r="A65" s="2">
        <v>64</v>
      </c>
      <c r="B65" s="2">
        <v>1544</v>
      </c>
      <c r="C65" s="2" t="s">
        <v>386</v>
      </c>
      <c r="D65" s="2" t="s">
        <v>10</v>
      </c>
      <c r="E65" s="2" t="s">
        <v>51</v>
      </c>
      <c r="F65" s="2" t="str">
        <f>"ΑΖ116097"</f>
        <v>ΑΖ116097</v>
      </c>
    </row>
    <row r="66" spans="1:6" x14ac:dyDescent="0.25">
      <c r="A66" s="2">
        <v>65</v>
      </c>
      <c r="B66" s="2">
        <v>771</v>
      </c>
      <c r="C66" s="2" t="s">
        <v>46</v>
      </c>
      <c r="D66" s="2" t="s">
        <v>47</v>
      </c>
      <c r="E66" s="2" t="s">
        <v>26</v>
      </c>
      <c r="F66" s="2" t="str">
        <f>"ΑΙ176477"</f>
        <v>ΑΙ176477</v>
      </c>
    </row>
    <row r="67" spans="1:6" x14ac:dyDescent="0.25">
      <c r="A67" s="2">
        <v>66</v>
      </c>
      <c r="B67" s="2">
        <v>2434</v>
      </c>
      <c r="C67" s="2" t="s">
        <v>660</v>
      </c>
      <c r="D67" s="2" t="s">
        <v>21</v>
      </c>
      <c r="E67" s="2" t="s">
        <v>21</v>
      </c>
      <c r="F67" s="2" t="str">
        <f>"ΑΕ972196"</f>
        <v>ΑΕ972196</v>
      </c>
    </row>
    <row r="68" spans="1:6" x14ac:dyDescent="0.25">
      <c r="A68" s="2">
        <v>67</v>
      </c>
      <c r="B68" s="2">
        <v>670</v>
      </c>
      <c r="C68" s="2" t="s">
        <v>387</v>
      </c>
      <c r="D68" s="2" t="s">
        <v>8</v>
      </c>
      <c r="E68" s="2" t="s">
        <v>70</v>
      </c>
      <c r="F68" s="2" t="str">
        <f>"ΑΡ827126"</f>
        <v>ΑΡ827126</v>
      </c>
    </row>
    <row r="69" spans="1:6" x14ac:dyDescent="0.25">
      <c r="A69" s="2">
        <v>68</v>
      </c>
      <c r="B69" s="2">
        <v>1884</v>
      </c>
      <c r="C69" s="2" t="s">
        <v>388</v>
      </c>
      <c r="D69" s="2" t="s">
        <v>40</v>
      </c>
      <c r="E69" s="2" t="s">
        <v>33</v>
      </c>
      <c r="F69" s="2" t="str">
        <f>"ΑΡ824984"</f>
        <v>ΑΡ824984</v>
      </c>
    </row>
    <row r="70" spans="1:6" x14ac:dyDescent="0.25">
      <c r="A70" s="2">
        <v>69</v>
      </c>
      <c r="B70" s="2">
        <v>542</v>
      </c>
      <c r="C70" s="2" t="s">
        <v>661</v>
      </c>
      <c r="D70" s="2" t="s">
        <v>662</v>
      </c>
      <c r="E70" s="2" t="s">
        <v>8</v>
      </c>
      <c r="F70" s="2" t="str">
        <f>"Α00381200"</f>
        <v>Α00381200</v>
      </c>
    </row>
    <row r="71" spans="1:6" x14ac:dyDescent="0.25">
      <c r="A71" s="2">
        <v>70</v>
      </c>
      <c r="B71" s="2">
        <v>2159</v>
      </c>
      <c r="C71" s="2" t="s">
        <v>389</v>
      </c>
      <c r="D71" s="2" t="s">
        <v>68</v>
      </c>
      <c r="E71" s="2" t="s">
        <v>93</v>
      </c>
      <c r="F71" s="2" t="str">
        <f>"ΑΡ531071"</f>
        <v>ΑΡ531071</v>
      </c>
    </row>
    <row r="72" spans="1:6" x14ac:dyDescent="0.25">
      <c r="A72" s="2">
        <v>71</v>
      </c>
      <c r="B72" s="2">
        <v>663</v>
      </c>
      <c r="C72" s="2" t="s">
        <v>390</v>
      </c>
      <c r="D72" s="2" t="s">
        <v>33</v>
      </c>
      <c r="E72" s="2" t="s">
        <v>13</v>
      </c>
      <c r="F72" s="2" t="str">
        <f>"ΑΙ714698"</f>
        <v>ΑΙ714698</v>
      </c>
    </row>
    <row r="73" spans="1:6" x14ac:dyDescent="0.25">
      <c r="A73" s="2">
        <v>72</v>
      </c>
      <c r="B73" s="2">
        <v>774</v>
      </c>
      <c r="C73" s="2" t="s">
        <v>391</v>
      </c>
      <c r="D73" s="2" t="s">
        <v>392</v>
      </c>
      <c r="E73" s="2" t="s">
        <v>21</v>
      </c>
      <c r="F73" s="2" t="str">
        <f>"ΑΕ670703"</f>
        <v>ΑΕ670703</v>
      </c>
    </row>
    <row r="74" spans="1:6" x14ac:dyDescent="0.25">
      <c r="A74" s="2">
        <v>73</v>
      </c>
      <c r="B74" s="2">
        <v>926</v>
      </c>
      <c r="C74" s="2" t="s">
        <v>48</v>
      </c>
      <c r="D74" s="2" t="s">
        <v>49</v>
      </c>
      <c r="E74" s="2" t="s">
        <v>40</v>
      </c>
      <c r="F74" s="2" t="str">
        <f>"Χ238777"</f>
        <v>Χ238777</v>
      </c>
    </row>
    <row r="75" spans="1:6" x14ac:dyDescent="0.25">
      <c r="A75" s="2">
        <v>74</v>
      </c>
      <c r="B75" s="2">
        <v>996</v>
      </c>
      <c r="C75" s="2" t="s">
        <v>50</v>
      </c>
      <c r="D75" s="2" t="s">
        <v>4</v>
      </c>
      <c r="E75" s="2" t="s">
        <v>51</v>
      </c>
      <c r="F75" s="2" t="str">
        <f>"ΑΑ320491"</f>
        <v>ΑΑ320491</v>
      </c>
    </row>
    <row r="76" spans="1:6" x14ac:dyDescent="0.25">
      <c r="A76" s="2">
        <v>75</v>
      </c>
      <c r="B76" s="2">
        <v>1825</v>
      </c>
      <c r="C76" s="2" t="s">
        <v>52</v>
      </c>
      <c r="D76" s="2" t="s">
        <v>8</v>
      </c>
      <c r="E76" s="2" t="s">
        <v>45</v>
      </c>
      <c r="F76" s="2" t="str">
        <f>"ΑΗ278301"</f>
        <v>ΑΗ278301</v>
      </c>
    </row>
    <row r="77" spans="1:6" x14ac:dyDescent="0.25">
      <c r="A77" s="2">
        <v>76</v>
      </c>
      <c r="B77" s="2">
        <v>82</v>
      </c>
      <c r="C77" s="2" t="s">
        <v>53</v>
      </c>
      <c r="D77" s="2" t="s">
        <v>11</v>
      </c>
      <c r="E77" s="2" t="s">
        <v>54</v>
      </c>
      <c r="F77" s="2" t="str">
        <f>"ΑΡ650333"</f>
        <v>ΑΡ650333</v>
      </c>
    </row>
    <row r="78" spans="1:6" x14ac:dyDescent="0.25">
      <c r="A78" s="2">
        <v>77</v>
      </c>
      <c r="B78" s="2">
        <v>337</v>
      </c>
      <c r="C78" s="2" t="s">
        <v>55</v>
      </c>
      <c r="D78" s="2" t="s">
        <v>56</v>
      </c>
      <c r="E78" s="2" t="s">
        <v>21</v>
      </c>
      <c r="F78" s="2" t="str">
        <f>"Χ571319"</f>
        <v>Χ571319</v>
      </c>
    </row>
    <row r="79" spans="1:6" x14ac:dyDescent="0.25">
      <c r="A79" s="2">
        <v>78</v>
      </c>
      <c r="B79" s="2">
        <v>2349</v>
      </c>
      <c r="C79" s="2" t="s">
        <v>57</v>
      </c>
      <c r="D79" s="2" t="s">
        <v>33</v>
      </c>
      <c r="E79" s="2" t="s">
        <v>23</v>
      </c>
      <c r="F79" s="2" t="str">
        <f>"ΑΕ798049"</f>
        <v>ΑΕ798049</v>
      </c>
    </row>
    <row r="80" spans="1:6" x14ac:dyDescent="0.25">
      <c r="A80" s="2">
        <v>79</v>
      </c>
      <c r="B80" s="2">
        <v>2838</v>
      </c>
      <c r="C80" s="2" t="s">
        <v>58</v>
      </c>
      <c r="D80" s="2" t="s">
        <v>59</v>
      </c>
      <c r="E80" s="2" t="s">
        <v>60</v>
      </c>
      <c r="F80" s="2" t="str">
        <f>"ΑΝ895929"</f>
        <v>ΑΝ895929</v>
      </c>
    </row>
    <row r="81" spans="1:6" x14ac:dyDescent="0.25">
      <c r="A81" s="2">
        <v>80</v>
      </c>
      <c r="B81" s="2">
        <v>2513</v>
      </c>
      <c r="C81" s="2" t="s">
        <v>61</v>
      </c>
      <c r="D81" s="2" t="s">
        <v>62</v>
      </c>
      <c r="E81" s="2" t="s">
        <v>23</v>
      </c>
      <c r="F81" s="2" t="str">
        <f>"ΑΒ877881"</f>
        <v>ΑΒ877881</v>
      </c>
    </row>
    <row r="82" spans="1:6" x14ac:dyDescent="0.25">
      <c r="A82" s="2">
        <v>81</v>
      </c>
      <c r="B82" s="2">
        <v>1309</v>
      </c>
      <c r="C82" s="2" t="s">
        <v>393</v>
      </c>
      <c r="D82" s="2" t="s">
        <v>379</v>
      </c>
      <c r="E82" s="2" t="s">
        <v>33</v>
      </c>
      <c r="F82" s="2" t="str">
        <f>"Α00081087"</f>
        <v>Α00081087</v>
      </c>
    </row>
    <row r="83" spans="1:6" x14ac:dyDescent="0.25">
      <c r="A83" s="2">
        <v>82</v>
      </c>
      <c r="B83" s="2">
        <v>1575</v>
      </c>
      <c r="C83" s="2" t="s">
        <v>663</v>
      </c>
      <c r="D83" s="2" t="s">
        <v>383</v>
      </c>
      <c r="E83" s="2" t="s">
        <v>19</v>
      </c>
      <c r="F83" s="2" t="str">
        <f>"ΑΕ356070"</f>
        <v>ΑΕ356070</v>
      </c>
    </row>
    <row r="84" spans="1:6" x14ac:dyDescent="0.25">
      <c r="A84" s="2">
        <v>83</v>
      </c>
      <c r="B84" s="2">
        <v>1467</v>
      </c>
      <c r="C84" s="2" t="s">
        <v>394</v>
      </c>
      <c r="D84" s="2" t="s">
        <v>19</v>
      </c>
      <c r="E84" s="2" t="s">
        <v>11</v>
      </c>
      <c r="F84" s="2" t="str">
        <f>"ΑΒ410532"</f>
        <v>ΑΒ410532</v>
      </c>
    </row>
    <row r="85" spans="1:6" x14ac:dyDescent="0.25">
      <c r="A85" s="2">
        <v>84</v>
      </c>
      <c r="B85" s="2">
        <v>1218</v>
      </c>
      <c r="C85" s="2" t="s">
        <v>395</v>
      </c>
      <c r="D85" s="2" t="s">
        <v>30</v>
      </c>
      <c r="E85" s="2" t="s">
        <v>171</v>
      </c>
      <c r="F85" s="2" t="str">
        <f>"ΑΙ231634"</f>
        <v>ΑΙ231634</v>
      </c>
    </row>
    <row r="86" spans="1:6" x14ac:dyDescent="0.25">
      <c r="A86" s="2">
        <v>85</v>
      </c>
      <c r="B86" s="2">
        <v>2364</v>
      </c>
      <c r="C86" s="2" t="s">
        <v>396</v>
      </c>
      <c r="D86" s="2" t="s">
        <v>105</v>
      </c>
      <c r="E86" s="2" t="s">
        <v>23</v>
      </c>
      <c r="F86" s="2" t="str">
        <f>"ΑΖ268360"</f>
        <v>ΑΖ268360</v>
      </c>
    </row>
    <row r="87" spans="1:6" x14ac:dyDescent="0.25">
      <c r="A87" s="2">
        <v>86</v>
      </c>
      <c r="B87" s="2">
        <v>1938</v>
      </c>
      <c r="C87" s="2" t="s">
        <v>664</v>
      </c>
      <c r="D87" s="2" t="s">
        <v>8</v>
      </c>
      <c r="E87" s="2" t="s">
        <v>51</v>
      </c>
      <c r="F87" s="2" t="str">
        <f>"ΑΤ330466"</f>
        <v>ΑΤ330466</v>
      </c>
    </row>
    <row r="88" spans="1:6" x14ac:dyDescent="0.25">
      <c r="A88" s="2">
        <v>87</v>
      </c>
      <c r="B88" s="2">
        <v>2287</v>
      </c>
      <c r="C88" s="2" t="s">
        <v>397</v>
      </c>
      <c r="D88" s="2" t="s">
        <v>158</v>
      </c>
      <c r="E88" s="2" t="s">
        <v>70</v>
      </c>
      <c r="F88" s="2" t="str">
        <f>"ΑΕ131428"</f>
        <v>ΑΕ131428</v>
      </c>
    </row>
    <row r="89" spans="1:6" x14ac:dyDescent="0.25">
      <c r="A89" s="2">
        <v>88</v>
      </c>
      <c r="B89" s="2">
        <v>60</v>
      </c>
      <c r="C89" s="2" t="s">
        <v>398</v>
      </c>
      <c r="D89" s="2" t="s">
        <v>399</v>
      </c>
      <c r="E89" s="2" t="s">
        <v>23</v>
      </c>
      <c r="F89" s="2" t="str">
        <f>"ΑΡ899610"</f>
        <v>ΑΡ899610</v>
      </c>
    </row>
    <row r="90" spans="1:6" x14ac:dyDescent="0.25">
      <c r="A90" s="2">
        <v>89</v>
      </c>
      <c r="B90" s="2">
        <v>1673</v>
      </c>
      <c r="C90" s="2" t="s">
        <v>400</v>
      </c>
      <c r="D90" s="2" t="s">
        <v>8</v>
      </c>
      <c r="E90" s="2" t="s">
        <v>11</v>
      </c>
      <c r="F90" s="2" t="str">
        <f>"ΑΖ589779"</f>
        <v>ΑΖ589779</v>
      </c>
    </row>
    <row r="91" spans="1:6" x14ac:dyDescent="0.25">
      <c r="A91" s="2">
        <v>90</v>
      </c>
      <c r="B91" s="2">
        <v>79</v>
      </c>
      <c r="C91" s="2" t="s">
        <v>401</v>
      </c>
      <c r="D91" s="2" t="s">
        <v>402</v>
      </c>
      <c r="E91" s="2" t="s">
        <v>11</v>
      </c>
      <c r="F91" s="2" t="str">
        <f>"ΑΡ739648"</f>
        <v>ΑΡ739648</v>
      </c>
    </row>
    <row r="92" spans="1:6" x14ac:dyDescent="0.25">
      <c r="A92" s="2">
        <v>91</v>
      </c>
      <c r="B92" s="2">
        <v>492</v>
      </c>
      <c r="C92" s="2" t="s">
        <v>63</v>
      </c>
      <c r="D92" s="2" t="s">
        <v>64</v>
      </c>
      <c r="E92" s="2" t="s">
        <v>45</v>
      </c>
      <c r="F92" s="2" t="str">
        <f>"ΑΒ018948"</f>
        <v>ΑΒ018948</v>
      </c>
    </row>
    <row r="93" spans="1:6" x14ac:dyDescent="0.25">
      <c r="A93" s="2">
        <v>92</v>
      </c>
      <c r="B93" s="2">
        <v>1468</v>
      </c>
      <c r="C93" s="2" t="s">
        <v>65</v>
      </c>
      <c r="D93" s="2" t="s">
        <v>66</v>
      </c>
      <c r="E93" s="2" t="s">
        <v>51</v>
      </c>
      <c r="F93" s="2" t="str">
        <f>"ΑΗ201162"</f>
        <v>ΑΗ201162</v>
      </c>
    </row>
    <row r="94" spans="1:6" x14ac:dyDescent="0.25">
      <c r="A94" s="2">
        <v>93</v>
      </c>
      <c r="B94" s="2">
        <v>2484</v>
      </c>
      <c r="C94" s="2" t="s">
        <v>65</v>
      </c>
      <c r="D94" s="2" t="s">
        <v>189</v>
      </c>
      <c r="E94" s="2" t="s">
        <v>51</v>
      </c>
      <c r="F94" s="2" t="str">
        <f>"ΑΙ210344"</f>
        <v>ΑΙ210344</v>
      </c>
    </row>
    <row r="95" spans="1:6" x14ac:dyDescent="0.25">
      <c r="A95" s="2">
        <v>94</v>
      </c>
      <c r="B95" s="2">
        <v>243</v>
      </c>
      <c r="C95" s="2" t="s">
        <v>403</v>
      </c>
      <c r="D95" s="2" t="s">
        <v>8</v>
      </c>
      <c r="E95" s="2" t="s">
        <v>19</v>
      </c>
      <c r="F95" s="2" t="str">
        <f>"ΑΒ272203"</f>
        <v>ΑΒ272203</v>
      </c>
    </row>
    <row r="96" spans="1:6" x14ac:dyDescent="0.25">
      <c r="A96" s="2">
        <v>95</v>
      </c>
      <c r="B96" s="2">
        <v>1723</v>
      </c>
      <c r="C96" s="2" t="s">
        <v>67</v>
      </c>
      <c r="D96" s="2" t="s">
        <v>68</v>
      </c>
      <c r="E96" s="2" t="s">
        <v>19</v>
      </c>
      <c r="F96" s="2" t="str">
        <f>"ΑΟ067807"</f>
        <v>ΑΟ067807</v>
      </c>
    </row>
    <row r="97" spans="1:6" x14ac:dyDescent="0.25">
      <c r="A97" s="2">
        <v>96</v>
      </c>
      <c r="B97" s="2">
        <v>493</v>
      </c>
      <c r="C97" s="2" t="s">
        <v>665</v>
      </c>
      <c r="D97" s="2" t="s">
        <v>1</v>
      </c>
      <c r="E97" s="2" t="s">
        <v>23</v>
      </c>
      <c r="F97" s="2" t="str">
        <f>"Α00494297"</f>
        <v>Α00494297</v>
      </c>
    </row>
    <row r="98" spans="1:6" x14ac:dyDescent="0.25">
      <c r="A98" s="2">
        <v>97</v>
      </c>
      <c r="B98" s="2">
        <v>646</v>
      </c>
      <c r="C98" s="2" t="s">
        <v>69</v>
      </c>
      <c r="D98" s="2" t="s">
        <v>11</v>
      </c>
      <c r="E98" s="2" t="s">
        <v>70</v>
      </c>
      <c r="F98" s="2" t="str">
        <f>"Α01117691"</f>
        <v>Α01117691</v>
      </c>
    </row>
    <row r="99" spans="1:6" x14ac:dyDescent="0.25">
      <c r="A99" s="2">
        <v>98</v>
      </c>
      <c r="B99" s="2">
        <v>103</v>
      </c>
      <c r="C99" s="2" t="s">
        <v>71</v>
      </c>
      <c r="D99" s="2" t="s">
        <v>72</v>
      </c>
      <c r="E99" s="2" t="s">
        <v>19</v>
      </c>
      <c r="F99" s="2" t="str">
        <f>"ΑΖ215961"</f>
        <v>ΑΖ215961</v>
      </c>
    </row>
    <row r="100" spans="1:6" x14ac:dyDescent="0.25">
      <c r="A100" s="2">
        <v>99</v>
      </c>
      <c r="B100" s="2">
        <v>1935</v>
      </c>
      <c r="C100" s="2" t="s">
        <v>404</v>
      </c>
      <c r="D100" s="2" t="s">
        <v>70</v>
      </c>
      <c r="E100" s="2" t="s">
        <v>30</v>
      </c>
      <c r="F100" s="2" t="str">
        <f>"ΑΙ983358"</f>
        <v>ΑΙ983358</v>
      </c>
    </row>
    <row r="101" spans="1:6" x14ac:dyDescent="0.25">
      <c r="A101" s="2">
        <v>100</v>
      </c>
      <c r="B101" s="2">
        <v>569</v>
      </c>
      <c r="C101" s="2" t="s">
        <v>73</v>
      </c>
      <c r="D101" s="2" t="s">
        <v>33</v>
      </c>
      <c r="E101" s="2" t="s">
        <v>11</v>
      </c>
      <c r="F101" s="2" t="str">
        <f>"ΑΑ971593"</f>
        <v>ΑΑ971593</v>
      </c>
    </row>
    <row r="102" spans="1:6" x14ac:dyDescent="0.25">
      <c r="A102" s="2">
        <v>101</v>
      </c>
      <c r="B102" s="2">
        <v>2415</v>
      </c>
      <c r="C102" s="2" t="s">
        <v>405</v>
      </c>
      <c r="D102" s="2" t="s">
        <v>51</v>
      </c>
      <c r="E102" s="2" t="s">
        <v>7</v>
      </c>
      <c r="F102" s="2" t="str">
        <f>"Α00102007"</f>
        <v>Α00102007</v>
      </c>
    </row>
    <row r="103" spans="1:6" x14ac:dyDescent="0.25">
      <c r="A103" s="2">
        <v>102</v>
      </c>
      <c r="B103" s="2">
        <v>838</v>
      </c>
      <c r="C103" s="2" t="s">
        <v>74</v>
      </c>
      <c r="D103" s="2" t="s">
        <v>75</v>
      </c>
      <c r="E103" s="2" t="s">
        <v>23</v>
      </c>
      <c r="F103" s="2" t="str">
        <f>"Χ879542"</f>
        <v>Χ879542</v>
      </c>
    </row>
    <row r="104" spans="1:6" x14ac:dyDescent="0.25">
      <c r="A104" s="2">
        <v>103</v>
      </c>
      <c r="B104" s="2">
        <v>722</v>
      </c>
      <c r="C104" s="2" t="s">
        <v>74</v>
      </c>
      <c r="D104" s="2" t="s">
        <v>406</v>
      </c>
      <c r="E104" s="2" t="s">
        <v>70</v>
      </c>
      <c r="F104" s="2" t="str">
        <f>"709401013"</f>
        <v>709401013</v>
      </c>
    </row>
    <row r="105" spans="1:6" x14ac:dyDescent="0.25">
      <c r="A105" s="2">
        <v>104</v>
      </c>
      <c r="B105" s="2">
        <v>2200</v>
      </c>
      <c r="C105" s="2" t="s">
        <v>666</v>
      </c>
      <c r="D105" s="2" t="s">
        <v>667</v>
      </c>
      <c r="E105" s="2" t="s">
        <v>31</v>
      </c>
      <c r="F105" s="2" t="str">
        <f>"ΑΑ493467"</f>
        <v>ΑΑ493467</v>
      </c>
    </row>
    <row r="106" spans="1:6" x14ac:dyDescent="0.25">
      <c r="A106" s="2">
        <v>105</v>
      </c>
      <c r="B106" s="2">
        <v>2466</v>
      </c>
      <c r="C106" s="2" t="s">
        <v>668</v>
      </c>
      <c r="D106" s="2" t="s">
        <v>145</v>
      </c>
      <c r="E106" s="2" t="s">
        <v>669</v>
      </c>
      <c r="F106" s="2" t="str">
        <f>"ΑΝ603084"</f>
        <v>ΑΝ603084</v>
      </c>
    </row>
    <row r="107" spans="1:6" x14ac:dyDescent="0.25">
      <c r="A107" s="2">
        <v>106</v>
      </c>
      <c r="B107" s="2">
        <v>642</v>
      </c>
      <c r="C107" s="2" t="s">
        <v>76</v>
      </c>
      <c r="D107" s="2" t="s">
        <v>77</v>
      </c>
      <c r="E107" s="2" t="s">
        <v>33</v>
      </c>
      <c r="F107" s="2" t="str">
        <f>"ΑΙ918392"</f>
        <v>ΑΙ918392</v>
      </c>
    </row>
    <row r="108" spans="1:6" x14ac:dyDescent="0.25">
      <c r="A108" s="2">
        <v>107</v>
      </c>
      <c r="B108" s="2">
        <v>946</v>
      </c>
      <c r="C108" s="2" t="s">
        <v>407</v>
      </c>
      <c r="D108" s="2" t="s">
        <v>408</v>
      </c>
      <c r="E108" s="2" t="s">
        <v>171</v>
      </c>
      <c r="F108" s="2" t="str">
        <f>"ΑΙ778441"</f>
        <v>ΑΙ778441</v>
      </c>
    </row>
    <row r="109" spans="1:6" x14ac:dyDescent="0.25">
      <c r="A109" s="2">
        <v>108</v>
      </c>
      <c r="B109" s="2">
        <v>1007</v>
      </c>
      <c r="C109" s="2" t="s">
        <v>78</v>
      </c>
      <c r="D109" s="2" t="s">
        <v>70</v>
      </c>
      <c r="E109" s="2" t="s">
        <v>8</v>
      </c>
      <c r="F109" s="2" t="str">
        <f>"ΑΒ766533"</f>
        <v>ΑΒ766533</v>
      </c>
    </row>
    <row r="110" spans="1:6" x14ac:dyDescent="0.25">
      <c r="A110" s="2">
        <v>109</v>
      </c>
      <c r="B110" s="2">
        <v>362</v>
      </c>
      <c r="C110" s="2" t="s">
        <v>670</v>
      </c>
      <c r="D110" s="2" t="s">
        <v>26</v>
      </c>
      <c r="E110" s="2" t="s">
        <v>11</v>
      </c>
      <c r="F110" s="2" t="str">
        <f>"ΑΒ491205"</f>
        <v>ΑΒ491205</v>
      </c>
    </row>
    <row r="111" spans="1:6" x14ac:dyDescent="0.25">
      <c r="A111" s="2">
        <v>110</v>
      </c>
      <c r="B111" s="2">
        <v>272</v>
      </c>
      <c r="C111" s="2" t="s">
        <v>79</v>
      </c>
      <c r="D111" s="2" t="s">
        <v>8</v>
      </c>
      <c r="E111" s="2" t="s">
        <v>70</v>
      </c>
      <c r="F111" s="2" t="str">
        <f>"ΑΝ828826"</f>
        <v>ΑΝ828826</v>
      </c>
    </row>
    <row r="112" spans="1:6" x14ac:dyDescent="0.25">
      <c r="A112" s="2">
        <v>111</v>
      </c>
      <c r="B112" s="2">
        <v>2837</v>
      </c>
      <c r="C112" s="2" t="s">
        <v>671</v>
      </c>
      <c r="D112" s="2" t="s">
        <v>145</v>
      </c>
      <c r="E112" s="2" t="s">
        <v>8</v>
      </c>
      <c r="F112" s="2" t="str">
        <f>"ΑΟ354902"</f>
        <v>ΑΟ354902</v>
      </c>
    </row>
    <row r="113" spans="1:6" x14ac:dyDescent="0.25">
      <c r="A113" s="2">
        <v>112</v>
      </c>
      <c r="B113" s="2">
        <v>2836</v>
      </c>
      <c r="C113" s="2" t="s">
        <v>409</v>
      </c>
      <c r="D113" s="2" t="s">
        <v>26</v>
      </c>
      <c r="E113" s="2" t="s">
        <v>70</v>
      </c>
      <c r="F113" s="2" t="str">
        <f>"ΑΙ367453"</f>
        <v>ΑΙ367453</v>
      </c>
    </row>
    <row r="114" spans="1:6" x14ac:dyDescent="0.25">
      <c r="A114" s="2">
        <v>113</v>
      </c>
      <c r="B114" s="2">
        <v>2082</v>
      </c>
      <c r="C114" s="2" t="s">
        <v>672</v>
      </c>
      <c r="D114" s="2" t="s">
        <v>329</v>
      </c>
      <c r="E114" s="2" t="s">
        <v>11</v>
      </c>
      <c r="F114" s="2" t="str">
        <f>"Α02152203"</f>
        <v>Α02152203</v>
      </c>
    </row>
    <row r="115" spans="1:6" x14ac:dyDescent="0.25">
      <c r="A115" s="2">
        <v>114</v>
      </c>
      <c r="B115" s="2">
        <v>1512</v>
      </c>
      <c r="C115" s="2" t="s">
        <v>673</v>
      </c>
      <c r="D115" s="2" t="s">
        <v>64</v>
      </c>
      <c r="E115" s="2" t="s">
        <v>674</v>
      </c>
      <c r="F115" s="2" t="str">
        <f>"ΑΑ228297"</f>
        <v>ΑΑ228297</v>
      </c>
    </row>
    <row r="116" spans="1:6" x14ac:dyDescent="0.25">
      <c r="A116" s="2">
        <v>115</v>
      </c>
      <c r="B116" s="2">
        <v>1687</v>
      </c>
      <c r="C116" s="2" t="s">
        <v>675</v>
      </c>
      <c r="D116" s="2" t="s">
        <v>676</v>
      </c>
      <c r="E116" s="2" t="s">
        <v>51</v>
      </c>
      <c r="F116" s="2" t="str">
        <f>"Α00027497"</f>
        <v>Α00027497</v>
      </c>
    </row>
    <row r="117" spans="1:6" x14ac:dyDescent="0.25">
      <c r="A117" s="2">
        <v>116</v>
      </c>
      <c r="B117" s="2">
        <v>1550</v>
      </c>
      <c r="C117" s="2" t="s">
        <v>677</v>
      </c>
      <c r="D117" s="2" t="s">
        <v>0</v>
      </c>
      <c r="E117" s="2" t="s">
        <v>8</v>
      </c>
      <c r="F117" s="2" t="str">
        <f>"ΑΜ409978"</f>
        <v>ΑΜ409978</v>
      </c>
    </row>
    <row r="118" spans="1:6" x14ac:dyDescent="0.25">
      <c r="A118" s="2">
        <v>117</v>
      </c>
      <c r="B118" s="2">
        <v>2416</v>
      </c>
      <c r="C118" s="2" t="s">
        <v>678</v>
      </c>
      <c r="D118" s="2" t="s">
        <v>68</v>
      </c>
      <c r="E118" s="2" t="s">
        <v>19</v>
      </c>
      <c r="F118" s="2" t="str">
        <f>"ΑΒ074177"</f>
        <v>ΑΒ074177</v>
      </c>
    </row>
    <row r="119" spans="1:6" x14ac:dyDescent="0.25">
      <c r="A119" s="2">
        <v>118</v>
      </c>
      <c r="B119" s="2">
        <v>1788</v>
      </c>
      <c r="C119" s="2" t="s">
        <v>679</v>
      </c>
      <c r="D119" s="2" t="s">
        <v>598</v>
      </c>
      <c r="E119" s="2" t="s">
        <v>8</v>
      </c>
      <c r="F119" s="2" t="str">
        <f>"Α00279212"</f>
        <v>Α00279212</v>
      </c>
    </row>
    <row r="120" spans="1:6" x14ac:dyDescent="0.25">
      <c r="A120" s="2">
        <v>119</v>
      </c>
      <c r="B120" s="2">
        <v>667</v>
      </c>
      <c r="C120" s="2" t="s">
        <v>680</v>
      </c>
      <c r="D120" s="2" t="s">
        <v>23</v>
      </c>
      <c r="E120" s="2" t="s">
        <v>11</v>
      </c>
      <c r="F120" s="2" t="str">
        <f>"ΑΚ344321"</f>
        <v>ΑΚ344321</v>
      </c>
    </row>
    <row r="121" spans="1:6" x14ac:dyDescent="0.25">
      <c r="A121" s="2">
        <v>120</v>
      </c>
      <c r="B121" s="2">
        <v>2210</v>
      </c>
      <c r="C121" s="2" t="s">
        <v>80</v>
      </c>
      <c r="D121" s="2" t="s">
        <v>70</v>
      </c>
      <c r="E121" s="2" t="s">
        <v>23</v>
      </c>
      <c r="F121" s="2" t="str">
        <f>"Α00125815"</f>
        <v>Α00125815</v>
      </c>
    </row>
    <row r="122" spans="1:6" x14ac:dyDescent="0.25">
      <c r="A122" s="2">
        <v>121</v>
      </c>
      <c r="B122" s="2">
        <v>944</v>
      </c>
      <c r="C122" s="2" t="s">
        <v>410</v>
      </c>
      <c r="D122" s="2" t="s">
        <v>72</v>
      </c>
      <c r="E122" s="2" t="s">
        <v>45</v>
      </c>
      <c r="F122" s="2" t="str">
        <f>"ΑΟ720240"</f>
        <v>ΑΟ720240</v>
      </c>
    </row>
    <row r="123" spans="1:6" x14ac:dyDescent="0.25">
      <c r="A123" s="2">
        <v>122</v>
      </c>
      <c r="B123" s="2">
        <v>1778</v>
      </c>
      <c r="C123" s="2" t="s">
        <v>411</v>
      </c>
      <c r="D123" s="2" t="s">
        <v>8</v>
      </c>
      <c r="E123" s="2" t="s">
        <v>30</v>
      </c>
      <c r="F123" s="2" t="str">
        <f>"ΑΙ283563"</f>
        <v>ΑΙ283563</v>
      </c>
    </row>
    <row r="124" spans="1:6" x14ac:dyDescent="0.25">
      <c r="A124" s="2">
        <v>123</v>
      </c>
      <c r="B124" s="2">
        <v>194</v>
      </c>
      <c r="C124" s="2" t="s">
        <v>681</v>
      </c>
      <c r="D124" s="2" t="s">
        <v>392</v>
      </c>
      <c r="E124" s="2" t="s">
        <v>33</v>
      </c>
      <c r="F124" s="2" t="str">
        <f>"ΑΟ158297"</f>
        <v>ΑΟ158297</v>
      </c>
    </row>
    <row r="125" spans="1:6" x14ac:dyDescent="0.25">
      <c r="A125" s="2">
        <v>124</v>
      </c>
      <c r="B125" s="2">
        <v>2044</v>
      </c>
      <c r="C125" s="2" t="s">
        <v>81</v>
      </c>
      <c r="D125" s="2" t="s">
        <v>68</v>
      </c>
      <c r="E125" s="2" t="s">
        <v>23</v>
      </c>
      <c r="F125" s="2" t="str">
        <f>"ΑΖ765702"</f>
        <v>ΑΖ765702</v>
      </c>
    </row>
    <row r="126" spans="1:6" x14ac:dyDescent="0.25">
      <c r="A126" s="2">
        <v>125</v>
      </c>
      <c r="B126" s="2">
        <v>1087</v>
      </c>
      <c r="C126" s="2" t="s">
        <v>412</v>
      </c>
      <c r="D126" s="2" t="s">
        <v>88</v>
      </c>
      <c r="E126" s="2" t="s">
        <v>413</v>
      </c>
      <c r="F126" s="2" t="str">
        <f>"ΑΖ267199"</f>
        <v>ΑΖ267199</v>
      </c>
    </row>
    <row r="127" spans="1:6" x14ac:dyDescent="0.25">
      <c r="A127" s="2">
        <v>126</v>
      </c>
      <c r="B127" s="2">
        <v>235</v>
      </c>
      <c r="C127" s="2" t="s">
        <v>682</v>
      </c>
      <c r="D127" s="2" t="s">
        <v>4</v>
      </c>
      <c r="E127" s="2" t="s">
        <v>93</v>
      </c>
      <c r="F127" s="2" t="str">
        <f>"ΑΗ925823"</f>
        <v>ΑΗ925823</v>
      </c>
    </row>
    <row r="128" spans="1:6" x14ac:dyDescent="0.25">
      <c r="A128" s="2">
        <v>127</v>
      </c>
      <c r="B128" s="2">
        <v>2269</v>
      </c>
      <c r="C128" s="2" t="s">
        <v>683</v>
      </c>
      <c r="D128" s="2" t="s">
        <v>253</v>
      </c>
      <c r="E128" s="2" t="s">
        <v>19</v>
      </c>
      <c r="F128" s="2" t="str">
        <f>"ΑΙ139032"</f>
        <v>ΑΙ139032</v>
      </c>
    </row>
    <row r="129" spans="1:6" x14ac:dyDescent="0.25">
      <c r="A129" s="2">
        <v>128</v>
      </c>
      <c r="B129" s="2">
        <v>1461</v>
      </c>
      <c r="C129" s="2" t="s">
        <v>414</v>
      </c>
      <c r="D129" s="2" t="s">
        <v>238</v>
      </c>
      <c r="E129" s="2" t="s">
        <v>21</v>
      </c>
      <c r="F129" s="2" t="str">
        <f>"ΑΗ239110"</f>
        <v>ΑΗ239110</v>
      </c>
    </row>
    <row r="130" spans="1:6" x14ac:dyDescent="0.25">
      <c r="A130" s="2">
        <v>129</v>
      </c>
      <c r="B130" s="2">
        <v>264</v>
      </c>
      <c r="C130" s="2" t="s">
        <v>415</v>
      </c>
      <c r="D130" s="2" t="s">
        <v>176</v>
      </c>
      <c r="E130" s="2" t="s">
        <v>37</v>
      </c>
      <c r="F130" s="2" t="str">
        <f>"ΑΗ291795"</f>
        <v>ΑΗ291795</v>
      </c>
    </row>
    <row r="131" spans="1:6" x14ac:dyDescent="0.25">
      <c r="A131" s="2">
        <v>130</v>
      </c>
      <c r="B131" s="2">
        <v>120</v>
      </c>
      <c r="C131" s="2" t="s">
        <v>416</v>
      </c>
      <c r="D131" s="2" t="s">
        <v>238</v>
      </c>
      <c r="E131" s="2" t="s">
        <v>51</v>
      </c>
      <c r="F131" s="2" t="str">
        <f>"ΑΒ101238"</f>
        <v>ΑΒ101238</v>
      </c>
    </row>
    <row r="132" spans="1:6" x14ac:dyDescent="0.25">
      <c r="A132" s="2">
        <v>131</v>
      </c>
      <c r="B132" s="2">
        <v>2863</v>
      </c>
      <c r="C132" s="2" t="s">
        <v>416</v>
      </c>
      <c r="D132" s="2" t="s">
        <v>45</v>
      </c>
      <c r="E132" s="2" t="s">
        <v>19</v>
      </c>
      <c r="F132" s="2" t="str">
        <f>"ΑΗ352044"</f>
        <v>ΑΗ352044</v>
      </c>
    </row>
    <row r="133" spans="1:6" x14ac:dyDescent="0.25">
      <c r="A133" s="2">
        <v>132</v>
      </c>
      <c r="B133" s="2">
        <v>1241</v>
      </c>
      <c r="C133" s="2" t="s">
        <v>82</v>
      </c>
      <c r="D133" s="2" t="s">
        <v>51</v>
      </c>
      <c r="E133" s="2" t="s">
        <v>83</v>
      </c>
      <c r="F133" s="2" t="str">
        <f>"Α00275659"</f>
        <v>Α00275659</v>
      </c>
    </row>
    <row r="134" spans="1:6" x14ac:dyDescent="0.25">
      <c r="A134" s="2">
        <v>133</v>
      </c>
      <c r="B134" s="2">
        <v>479</v>
      </c>
      <c r="C134" s="2" t="s">
        <v>417</v>
      </c>
      <c r="D134" s="2" t="s">
        <v>4</v>
      </c>
      <c r="E134" s="2" t="s">
        <v>51</v>
      </c>
      <c r="F134" s="2" t="str">
        <f>"ΑΟ327372"</f>
        <v>ΑΟ327372</v>
      </c>
    </row>
    <row r="135" spans="1:6" x14ac:dyDescent="0.25">
      <c r="A135" s="2">
        <v>134</v>
      </c>
      <c r="B135" s="2">
        <v>51</v>
      </c>
      <c r="C135" s="2" t="s">
        <v>418</v>
      </c>
      <c r="D135" s="2" t="s">
        <v>70</v>
      </c>
      <c r="E135" s="2" t="s">
        <v>51</v>
      </c>
      <c r="F135" s="2" t="str">
        <f>"ΑΡ332737"</f>
        <v>ΑΡ332737</v>
      </c>
    </row>
    <row r="136" spans="1:6" x14ac:dyDescent="0.25">
      <c r="A136" s="2">
        <v>135</v>
      </c>
      <c r="B136" s="2">
        <v>240</v>
      </c>
      <c r="C136" s="2" t="s">
        <v>84</v>
      </c>
      <c r="D136" s="2" t="s">
        <v>37</v>
      </c>
      <c r="E136" s="2" t="s">
        <v>51</v>
      </c>
      <c r="F136" s="2" t="str">
        <f>"Α01053882"</f>
        <v>Α01053882</v>
      </c>
    </row>
    <row r="137" spans="1:6" x14ac:dyDescent="0.25">
      <c r="A137" s="2">
        <v>136</v>
      </c>
      <c r="B137" s="2">
        <v>1711</v>
      </c>
      <c r="C137" s="2" t="s">
        <v>85</v>
      </c>
      <c r="D137" s="2" t="s">
        <v>28</v>
      </c>
      <c r="E137" s="2" t="s">
        <v>86</v>
      </c>
      <c r="F137" s="2" t="str">
        <f>"ΑΝ078473"</f>
        <v>ΑΝ078473</v>
      </c>
    </row>
    <row r="138" spans="1:6" x14ac:dyDescent="0.25">
      <c r="A138" s="2">
        <v>137</v>
      </c>
      <c r="B138" s="2">
        <v>526</v>
      </c>
      <c r="C138" s="2" t="s">
        <v>419</v>
      </c>
      <c r="D138" s="2" t="s">
        <v>420</v>
      </c>
      <c r="E138" s="2" t="s">
        <v>19</v>
      </c>
      <c r="F138" s="2" t="str">
        <f>"ΑΗ749438"</f>
        <v>ΑΗ749438</v>
      </c>
    </row>
    <row r="139" spans="1:6" x14ac:dyDescent="0.25">
      <c r="A139" s="2">
        <v>138</v>
      </c>
      <c r="B139" s="2">
        <v>1451</v>
      </c>
      <c r="C139" s="2" t="s">
        <v>421</v>
      </c>
      <c r="D139" s="2" t="s">
        <v>75</v>
      </c>
      <c r="E139" s="2" t="s">
        <v>26</v>
      </c>
      <c r="F139" s="2" t="str">
        <f>"ΑΜ307217"</f>
        <v>ΑΜ307217</v>
      </c>
    </row>
    <row r="140" spans="1:6" x14ac:dyDescent="0.25">
      <c r="A140" s="2">
        <v>139</v>
      </c>
      <c r="B140" s="2">
        <v>660</v>
      </c>
      <c r="C140" s="2" t="s">
        <v>684</v>
      </c>
      <c r="D140" s="2" t="s">
        <v>68</v>
      </c>
      <c r="E140" s="2" t="s">
        <v>685</v>
      </c>
      <c r="F140" s="2" t="str">
        <f>"ΑΝ818278"</f>
        <v>ΑΝ818278</v>
      </c>
    </row>
    <row r="141" spans="1:6" x14ac:dyDescent="0.25">
      <c r="A141" s="2">
        <v>140</v>
      </c>
      <c r="B141" s="2">
        <v>1509</v>
      </c>
      <c r="C141" s="2" t="s">
        <v>422</v>
      </c>
      <c r="D141" s="2" t="s">
        <v>19</v>
      </c>
      <c r="E141" s="2" t="s">
        <v>11</v>
      </c>
      <c r="F141" s="2" t="str">
        <f>"Ζ-4468"</f>
        <v>Ζ-4468</v>
      </c>
    </row>
    <row r="142" spans="1:6" x14ac:dyDescent="0.25">
      <c r="A142" s="2">
        <v>141</v>
      </c>
      <c r="B142" s="2">
        <v>2517</v>
      </c>
      <c r="C142" s="2" t="s">
        <v>423</v>
      </c>
      <c r="D142" s="2" t="s">
        <v>5</v>
      </c>
      <c r="E142" s="2" t="s">
        <v>19</v>
      </c>
      <c r="F142" s="2" t="str">
        <f>"ΑΑ976992"</f>
        <v>ΑΑ976992</v>
      </c>
    </row>
    <row r="143" spans="1:6" x14ac:dyDescent="0.25">
      <c r="A143" s="2">
        <v>142</v>
      </c>
      <c r="B143" s="2">
        <v>1557</v>
      </c>
      <c r="C143" s="2" t="s">
        <v>901</v>
      </c>
      <c r="D143" s="2" t="s">
        <v>197</v>
      </c>
      <c r="E143" s="2" t="s">
        <v>23</v>
      </c>
      <c r="F143" s="2" t="str">
        <f>"Χ793367"</f>
        <v>Χ793367</v>
      </c>
    </row>
    <row r="144" spans="1:6" x14ac:dyDescent="0.25">
      <c r="A144" s="2">
        <v>143</v>
      </c>
      <c r="B144" s="2">
        <v>528</v>
      </c>
      <c r="C144" s="2" t="s">
        <v>686</v>
      </c>
      <c r="D144" s="2" t="s">
        <v>687</v>
      </c>
      <c r="E144" s="2" t="s">
        <v>688</v>
      </c>
      <c r="F144" s="2" t="str">
        <f>"ΑΕ727219"</f>
        <v>ΑΕ727219</v>
      </c>
    </row>
    <row r="145" spans="1:6" x14ac:dyDescent="0.25">
      <c r="A145" s="2">
        <v>144</v>
      </c>
      <c r="B145" s="2">
        <v>2597</v>
      </c>
      <c r="C145" s="2" t="s">
        <v>87</v>
      </c>
      <c r="D145" s="2" t="s">
        <v>51</v>
      </c>
      <c r="E145" s="2" t="s">
        <v>88</v>
      </c>
      <c r="F145" s="2" t="str">
        <f>"ΑΕ997467"</f>
        <v>ΑΕ997467</v>
      </c>
    </row>
    <row r="146" spans="1:6" x14ac:dyDescent="0.25">
      <c r="A146" s="2">
        <v>145</v>
      </c>
      <c r="B146" s="2">
        <v>1682</v>
      </c>
      <c r="C146" s="2" t="s">
        <v>689</v>
      </c>
      <c r="D146" s="2" t="s">
        <v>145</v>
      </c>
      <c r="E146" s="2" t="s">
        <v>30</v>
      </c>
      <c r="F146" s="2" t="str">
        <f>"Α00276298"</f>
        <v>Α00276298</v>
      </c>
    </row>
    <row r="147" spans="1:6" x14ac:dyDescent="0.25">
      <c r="A147" s="2">
        <v>146</v>
      </c>
      <c r="B147" s="2">
        <v>1288</v>
      </c>
      <c r="C147" s="2" t="s">
        <v>89</v>
      </c>
      <c r="D147" s="2" t="s">
        <v>90</v>
      </c>
      <c r="E147" s="2" t="s">
        <v>91</v>
      </c>
      <c r="F147" s="2" t="str">
        <f>"ΑΕ457180"</f>
        <v>ΑΕ457180</v>
      </c>
    </row>
    <row r="148" spans="1:6" x14ac:dyDescent="0.25">
      <c r="A148" s="2">
        <v>147</v>
      </c>
      <c r="B148" s="2">
        <v>822</v>
      </c>
      <c r="C148" s="2" t="s">
        <v>92</v>
      </c>
      <c r="D148" s="2" t="s">
        <v>93</v>
      </c>
      <c r="E148" s="2" t="s">
        <v>94</v>
      </c>
      <c r="F148" s="2" t="str">
        <f>"ΑΜ367613"</f>
        <v>ΑΜ367613</v>
      </c>
    </row>
    <row r="149" spans="1:6" x14ac:dyDescent="0.25">
      <c r="A149" s="2">
        <v>148</v>
      </c>
      <c r="B149" s="2">
        <v>1221</v>
      </c>
      <c r="C149" s="2" t="s">
        <v>92</v>
      </c>
      <c r="D149" s="2" t="s">
        <v>70</v>
      </c>
      <c r="E149" s="2" t="s">
        <v>51</v>
      </c>
      <c r="F149" s="2" t="str">
        <f>"ΑΝ322392"</f>
        <v>ΑΝ322392</v>
      </c>
    </row>
    <row r="150" spans="1:6" x14ac:dyDescent="0.25">
      <c r="A150" s="2">
        <v>149</v>
      </c>
      <c r="B150" s="2">
        <v>779</v>
      </c>
      <c r="C150" s="2" t="s">
        <v>424</v>
      </c>
      <c r="D150" s="2" t="s">
        <v>425</v>
      </c>
      <c r="E150" s="2" t="s">
        <v>40</v>
      </c>
      <c r="F150" s="2" t="str">
        <f>"ΑΙ912819"</f>
        <v>ΑΙ912819</v>
      </c>
    </row>
    <row r="151" spans="1:6" x14ac:dyDescent="0.25">
      <c r="A151" s="2">
        <v>150</v>
      </c>
      <c r="B151" s="2">
        <v>710</v>
      </c>
      <c r="C151" s="2" t="s">
        <v>95</v>
      </c>
      <c r="D151" s="2" t="s">
        <v>96</v>
      </c>
      <c r="E151" s="2" t="s">
        <v>13</v>
      </c>
      <c r="F151" s="2" t="str">
        <f>"ΑΕ490839"</f>
        <v>ΑΕ490839</v>
      </c>
    </row>
    <row r="152" spans="1:6" x14ac:dyDescent="0.25">
      <c r="A152" s="2">
        <v>151</v>
      </c>
      <c r="B152" s="2">
        <v>1364</v>
      </c>
      <c r="C152" s="2" t="s">
        <v>690</v>
      </c>
      <c r="D152" s="2" t="s">
        <v>10</v>
      </c>
      <c r="E152" s="2" t="s">
        <v>70</v>
      </c>
      <c r="F152" s="2" t="str">
        <f>"Α00416826"</f>
        <v>Α00416826</v>
      </c>
    </row>
    <row r="153" spans="1:6" x14ac:dyDescent="0.25">
      <c r="A153" s="2">
        <v>152</v>
      </c>
      <c r="B153" s="2">
        <v>2874</v>
      </c>
      <c r="C153" s="2" t="s">
        <v>691</v>
      </c>
      <c r="D153" s="2" t="s">
        <v>1</v>
      </c>
      <c r="E153" s="2" t="s">
        <v>11</v>
      </c>
      <c r="F153" s="2" t="str">
        <f>"ΑΝ484850"</f>
        <v>ΑΝ484850</v>
      </c>
    </row>
    <row r="154" spans="1:6" x14ac:dyDescent="0.25">
      <c r="A154" s="2">
        <v>153</v>
      </c>
      <c r="B154" s="2">
        <v>712</v>
      </c>
      <c r="C154" s="2" t="s">
        <v>426</v>
      </c>
      <c r="D154" s="2" t="s">
        <v>427</v>
      </c>
      <c r="E154" s="2" t="s">
        <v>191</v>
      </c>
      <c r="F154" s="2" t="str">
        <f>"ΑΙ816531"</f>
        <v>ΑΙ816531</v>
      </c>
    </row>
    <row r="155" spans="1:6" x14ac:dyDescent="0.25">
      <c r="A155" s="2">
        <v>154</v>
      </c>
      <c r="B155" s="2">
        <v>643</v>
      </c>
      <c r="C155" s="2" t="s">
        <v>97</v>
      </c>
      <c r="D155" s="2" t="s">
        <v>66</v>
      </c>
      <c r="E155" s="2" t="s">
        <v>98</v>
      </c>
      <c r="F155" s="2" t="str">
        <f>"ΑΖ646790"</f>
        <v>ΑΖ646790</v>
      </c>
    </row>
    <row r="156" spans="1:6" x14ac:dyDescent="0.25">
      <c r="A156" s="2">
        <v>155</v>
      </c>
      <c r="B156" s="2">
        <v>1116</v>
      </c>
      <c r="C156" s="2" t="s">
        <v>428</v>
      </c>
      <c r="D156" s="2" t="s">
        <v>171</v>
      </c>
      <c r="E156" s="2" t="s">
        <v>26</v>
      </c>
      <c r="F156" s="2" t="str">
        <f>"ΑΟ493500"</f>
        <v>ΑΟ493500</v>
      </c>
    </row>
    <row r="157" spans="1:6" x14ac:dyDescent="0.25">
      <c r="A157" s="2">
        <v>156</v>
      </c>
      <c r="B157" s="2">
        <v>1124</v>
      </c>
      <c r="C157" s="2" t="s">
        <v>692</v>
      </c>
      <c r="D157" s="2" t="s">
        <v>693</v>
      </c>
      <c r="E157" s="2" t="s">
        <v>694</v>
      </c>
      <c r="F157" s="2" t="str">
        <f>"ΑΗ716277"</f>
        <v>ΑΗ716277</v>
      </c>
    </row>
    <row r="158" spans="1:6" x14ac:dyDescent="0.25">
      <c r="A158" s="2">
        <v>157</v>
      </c>
      <c r="B158" s="2">
        <v>249</v>
      </c>
      <c r="C158" s="2" t="s">
        <v>99</v>
      </c>
      <c r="D158" s="2" t="s">
        <v>26</v>
      </c>
      <c r="E158" s="2" t="s">
        <v>8</v>
      </c>
      <c r="F158" s="2" t="str">
        <f>"ΑΡ821262"</f>
        <v>ΑΡ821262</v>
      </c>
    </row>
    <row r="159" spans="1:6" x14ac:dyDescent="0.25">
      <c r="A159" s="2">
        <v>158</v>
      </c>
      <c r="B159" s="2">
        <v>2475</v>
      </c>
      <c r="C159" s="2" t="s">
        <v>99</v>
      </c>
      <c r="D159" s="2" t="s">
        <v>26</v>
      </c>
      <c r="E159" s="2" t="s">
        <v>100</v>
      </c>
      <c r="F159" s="2" t="str">
        <f>"ΑΙ863397"</f>
        <v>ΑΙ863397</v>
      </c>
    </row>
    <row r="160" spans="1:6" x14ac:dyDescent="0.25">
      <c r="A160" s="2">
        <v>159</v>
      </c>
      <c r="B160" s="2">
        <v>2560</v>
      </c>
      <c r="C160" s="2" t="s">
        <v>695</v>
      </c>
      <c r="D160" s="2" t="s">
        <v>696</v>
      </c>
      <c r="E160" s="2" t="s">
        <v>697</v>
      </c>
      <c r="F160" s="2" t="str">
        <f>"ΑΚ541038"</f>
        <v>ΑΚ541038</v>
      </c>
    </row>
    <row r="161" spans="1:6" x14ac:dyDescent="0.25">
      <c r="A161" s="2">
        <v>160</v>
      </c>
      <c r="B161" s="2">
        <v>212</v>
      </c>
      <c r="C161" s="2" t="s">
        <v>429</v>
      </c>
      <c r="D161" s="2" t="s">
        <v>31</v>
      </c>
      <c r="E161" s="2" t="s">
        <v>11</v>
      </c>
      <c r="F161" s="2" t="str">
        <f>"ΑΕ731205"</f>
        <v>ΑΕ731205</v>
      </c>
    </row>
    <row r="162" spans="1:6" x14ac:dyDescent="0.25">
      <c r="A162" s="2">
        <v>161</v>
      </c>
      <c r="B162" s="2">
        <v>1277</v>
      </c>
      <c r="C162" s="2" t="s">
        <v>429</v>
      </c>
      <c r="D162" s="2" t="s">
        <v>8</v>
      </c>
      <c r="E162" s="2" t="s">
        <v>86</v>
      </c>
      <c r="F162" s="2" t="str">
        <f>"ΑΖ215381"</f>
        <v>ΑΖ215381</v>
      </c>
    </row>
    <row r="163" spans="1:6" x14ac:dyDescent="0.25">
      <c r="A163" s="2">
        <v>162</v>
      </c>
      <c r="B163" s="2">
        <v>358</v>
      </c>
      <c r="C163" s="2" t="s">
        <v>430</v>
      </c>
      <c r="D163" s="2" t="s">
        <v>420</v>
      </c>
      <c r="E163" s="2" t="s">
        <v>19</v>
      </c>
      <c r="F163" s="2" t="str">
        <f>"Α00168476"</f>
        <v>Α00168476</v>
      </c>
    </row>
    <row r="164" spans="1:6" x14ac:dyDescent="0.25">
      <c r="A164" s="2">
        <v>163</v>
      </c>
      <c r="B164" s="2">
        <v>248</v>
      </c>
      <c r="C164" s="2" t="s">
        <v>698</v>
      </c>
      <c r="D164" s="2" t="s">
        <v>11</v>
      </c>
      <c r="E164" s="2" t="s">
        <v>167</v>
      </c>
      <c r="F164" s="2" t="str">
        <f>"ΑΕ284731"</f>
        <v>ΑΕ284731</v>
      </c>
    </row>
    <row r="165" spans="1:6" x14ac:dyDescent="0.25">
      <c r="A165" s="2">
        <v>164</v>
      </c>
      <c r="B165" s="2">
        <v>497</v>
      </c>
      <c r="C165" s="2" t="s">
        <v>699</v>
      </c>
      <c r="D165" s="2" t="s">
        <v>700</v>
      </c>
      <c r="E165" s="2" t="s">
        <v>91</v>
      </c>
      <c r="F165" s="2" t="str">
        <f>"ΑΙ478012"</f>
        <v>ΑΙ478012</v>
      </c>
    </row>
    <row r="166" spans="1:6" x14ac:dyDescent="0.25">
      <c r="A166" s="2">
        <v>165</v>
      </c>
      <c r="B166" s="2">
        <v>2486</v>
      </c>
      <c r="C166" s="2" t="s">
        <v>101</v>
      </c>
      <c r="D166" s="2" t="s">
        <v>102</v>
      </c>
      <c r="E166" s="2" t="s">
        <v>98</v>
      </c>
      <c r="F166" s="2" t="str">
        <f>"ΑΒ133464"</f>
        <v>ΑΒ133464</v>
      </c>
    </row>
    <row r="167" spans="1:6" x14ac:dyDescent="0.25">
      <c r="A167" s="2">
        <v>166</v>
      </c>
      <c r="B167" s="2">
        <v>694</v>
      </c>
      <c r="C167" s="2" t="s">
        <v>431</v>
      </c>
      <c r="D167" s="2" t="s">
        <v>432</v>
      </c>
      <c r="E167" s="2" t="s">
        <v>406</v>
      </c>
      <c r="F167" s="2" t="str">
        <f>"ΑΡ400073"</f>
        <v>ΑΡ400073</v>
      </c>
    </row>
    <row r="168" spans="1:6" x14ac:dyDescent="0.25">
      <c r="A168" s="2">
        <v>167</v>
      </c>
      <c r="B168" s="2">
        <v>2571</v>
      </c>
      <c r="C168" s="2" t="s">
        <v>431</v>
      </c>
      <c r="D168" s="2" t="s">
        <v>701</v>
      </c>
      <c r="E168" s="2" t="s">
        <v>702</v>
      </c>
      <c r="F168" s="2" t="str">
        <f>"Α00186792"</f>
        <v>Α00186792</v>
      </c>
    </row>
    <row r="169" spans="1:6" x14ac:dyDescent="0.25">
      <c r="A169" s="2">
        <v>168</v>
      </c>
      <c r="B169" s="2">
        <v>1704</v>
      </c>
      <c r="C169" s="2" t="s">
        <v>433</v>
      </c>
      <c r="D169" s="2" t="s">
        <v>11</v>
      </c>
      <c r="E169" s="2" t="s">
        <v>23</v>
      </c>
      <c r="F169" s="2" t="str">
        <f>"Α00362668"</f>
        <v>Α00362668</v>
      </c>
    </row>
    <row r="170" spans="1:6" x14ac:dyDescent="0.25">
      <c r="A170" s="2">
        <v>169</v>
      </c>
      <c r="B170" s="2">
        <v>1742</v>
      </c>
      <c r="C170" s="2" t="s">
        <v>434</v>
      </c>
      <c r="D170" s="2" t="s">
        <v>256</v>
      </c>
      <c r="E170" s="2" t="s">
        <v>116</v>
      </c>
      <c r="F170" s="2" t="str">
        <f>"ΑΟ331762"</f>
        <v>ΑΟ331762</v>
      </c>
    </row>
    <row r="171" spans="1:6" x14ac:dyDescent="0.25">
      <c r="A171" s="2">
        <v>170</v>
      </c>
      <c r="B171" s="2">
        <v>590</v>
      </c>
      <c r="C171" s="2" t="s">
        <v>703</v>
      </c>
      <c r="D171" s="2" t="s">
        <v>238</v>
      </c>
      <c r="E171" s="2" t="s">
        <v>40</v>
      </c>
      <c r="F171" s="2" t="str">
        <f>"ΑΗ770653"</f>
        <v>ΑΗ770653</v>
      </c>
    </row>
    <row r="172" spans="1:6" x14ac:dyDescent="0.25">
      <c r="A172" s="2">
        <v>171</v>
      </c>
      <c r="B172" s="2">
        <v>205</v>
      </c>
      <c r="C172" s="2" t="s">
        <v>704</v>
      </c>
      <c r="D172" s="2" t="s">
        <v>5</v>
      </c>
      <c r="E172" s="2" t="s">
        <v>26</v>
      </c>
      <c r="F172" s="2" t="str">
        <f>"ΑΜ727566"</f>
        <v>ΑΜ727566</v>
      </c>
    </row>
    <row r="173" spans="1:6" x14ac:dyDescent="0.25">
      <c r="A173" s="2">
        <v>172</v>
      </c>
      <c r="B173" s="2">
        <v>1656</v>
      </c>
      <c r="C173" s="2" t="s">
        <v>705</v>
      </c>
      <c r="D173" s="2" t="s">
        <v>437</v>
      </c>
      <c r="E173" s="2" t="s">
        <v>19</v>
      </c>
      <c r="F173" s="2" t="str">
        <f>"ΑΟ438210"</f>
        <v>ΑΟ438210</v>
      </c>
    </row>
    <row r="174" spans="1:6" x14ac:dyDescent="0.25">
      <c r="A174" s="2">
        <v>173</v>
      </c>
      <c r="B174" s="2">
        <v>142</v>
      </c>
      <c r="C174" s="2" t="s">
        <v>103</v>
      </c>
      <c r="D174" s="2" t="s">
        <v>18</v>
      </c>
      <c r="E174" s="2" t="s">
        <v>40</v>
      </c>
      <c r="F174" s="2" t="str">
        <f>"ΑΕ241673"</f>
        <v>ΑΕ241673</v>
      </c>
    </row>
    <row r="175" spans="1:6" x14ac:dyDescent="0.25">
      <c r="A175" s="2">
        <v>174</v>
      </c>
      <c r="B175" s="2">
        <v>1945</v>
      </c>
      <c r="C175" s="2" t="s">
        <v>435</v>
      </c>
      <c r="D175" s="2" t="s">
        <v>11</v>
      </c>
      <c r="E175" s="2" t="s">
        <v>159</v>
      </c>
      <c r="F175" s="2" t="str">
        <f>"ΑΜ708896"</f>
        <v>ΑΜ708896</v>
      </c>
    </row>
    <row r="176" spans="1:6" x14ac:dyDescent="0.25">
      <c r="A176" s="2">
        <v>175</v>
      </c>
      <c r="B176" s="2">
        <v>705</v>
      </c>
      <c r="C176" s="2" t="s">
        <v>706</v>
      </c>
      <c r="D176" s="2" t="s">
        <v>70</v>
      </c>
      <c r="E176" s="2" t="s">
        <v>8</v>
      </c>
      <c r="F176" s="2" t="str">
        <f>"ΑΡ825990"</f>
        <v>ΑΡ825990</v>
      </c>
    </row>
    <row r="177" spans="1:6" x14ac:dyDescent="0.25">
      <c r="A177" s="2">
        <v>176</v>
      </c>
      <c r="B177" s="2">
        <v>679</v>
      </c>
      <c r="C177" s="2" t="s">
        <v>706</v>
      </c>
      <c r="D177" s="2" t="s">
        <v>19</v>
      </c>
      <c r="E177" s="2" t="s">
        <v>11</v>
      </c>
      <c r="F177" s="2" t="str">
        <f>"ΑΖ682927"</f>
        <v>ΑΖ682927</v>
      </c>
    </row>
    <row r="178" spans="1:6" x14ac:dyDescent="0.25">
      <c r="A178" s="2">
        <v>177</v>
      </c>
      <c r="B178" s="2">
        <v>114</v>
      </c>
      <c r="C178" s="2" t="s">
        <v>707</v>
      </c>
      <c r="D178" s="2" t="s">
        <v>28</v>
      </c>
      <c r="E178" s="2" t="s">
        <v>708</v>
      </c>
      <c r="F178" s="2" t="str">
        <f>"ΑΕ881796"</f>
        <v>ΑΕ881796</v>
      </c>
    </row>
    <row r="179" spans="1:6" x14ac:dyDescent="0.25">
      <c r="A179" s="2">
        <v>178</v>
      </c>
      <c r="B179" s="2">
        <v>859</v>
      </c>
      <c r="C179" s="2" t="s">
        <v>436</v>
      </c>
      <c r="D179" s="2" t="s">
        <v>437</v>
      </c>
      <c r="E179" s="2" t="s">
        <v>21</v>
      </c>
      <c r="F179" s="2" t="str">
        <f>"Α01152938"</f>
        <v>Α01152938</v>
      </c>
    </row>
    <row r="180" spans="1:6" x14ac:dyDescent="0.25">
      <c r="A180" s="2">
        <v>179</v>
      </c>
      <c r="B180" s="2">
        <v>954</v>
      </c>
      <c r="C180" s="2" t="s">
        <v>709</v>
      </c>
      <c r="D180" s="2" t="s">
        <v>710</v>
      </c>
      <c r="E180" s="2" t="s">
        <v>711</v>
      </c>
      <c r="F180" s="2" t="str">
        <f>"ΑΟ038967"</f>
        <v>ΑΟ038967</v>
      </c>
    </row>
    <row r="181" spans="1:6" x14ac:dyDescent="0.25">
      <c r="A181" s="2">
        <v>180</v>
      </c>
      <c r="B181" s="2">
        <v>1390</v>
      </c>
      <c r="C181" s="2" t="s">
        <v>712</v>
      </c>
      <c r="D181" s="2" t="s">
        <v>10</v>
      </c>
      <c r="E181" s="2" t="s">
        <v>11</v>
      </c>
      <c r="F181" s="2" t="str">
        <f>"ΑΟ453814"</f>
        <v>ΑΟ453814</v>
      </c>
    </row>
    <row r="182" spans="1:6" x14ac:dyDescent="0.25">
      <c r="A182" s="2">
        <v>181</v>
      </c>
      <c r="B182" s="2">
        <v>1414</v>
      </c>
      <c r="C182" s="2" t="s">
        <v>104</v>
      </c>
      <c r="D182" s="2" t="s">
        <v>105</v>
      </c>
      <c r="E182" s="2" t="s">
        <v>106</v>
      </c>
      <c r="F182" s="2" t="str">
        <f>"Α00206933"</f>
        <v>Α00206933</v>
      </c>
    </row>
    <row r="183" spans="1:6" x14ac:dyDescent="0.25">
      <c r="A183" s="2">
        <v>182</v>
      </c>
      <c r="B183" s="2">
        <v>1716</v>
      </c>
      <c r="C183" s="2" t="s">
        <v>713</v>
      </c>
      <c r="D183" s="2" t="s">
        <v>11</v>
      </c>
      <c r="E183" s="2" t="s">
        <v>8</v>
      </c>
      <c r="F183" s="2" t="str">
        <f>"ΑΖ069136"</f>
        <v>ΑΖ069136</v>
      </c>
    </row>
    <row r="184" spans="1:6" x14ac:dyDescent="0.25">
      <c r="A184" s="2">
        <v>183</v>
      </c>
      <c r="B184" s="2">
        <v>545</v>
      </c>
      <c r="C184" s="2" t="s">
        <v>714</v>
      </c>
      <c r="D184" s="2" t="s">
        <v>116</v>
      </c>
      <c r="E184" s="2" t="s">
        <v>33</v>
      </c>
      <c r="F184" s="2" t="str">
        <f>"ΑΚ471961"</f>
        <v>ΑΚ471961</v>
      </c>
    </row>
    <row r="185" spans="1:6" x14ac:dyDescent="0.25">
      <c r="A185" s="2">
        <v>184</v>
      </c>
      <c r="B185" s="2">
        <v>2541</v>
      </c>
      <c r="C185" s="2" t="s">
        <v>438</v>
      </c>
      <c r="D185" s="2" t="s">
        <v>40</v>
      </c>
      <c r="E185" s="2" t="s">
        <v>106</v>
      </c>
      <c r="F185" s="2" t="str">
        <f>"ΑΒ936303"</f>
        <v>ΑΒ936303</v>
      </c>
    </row>
    <row r="186" spans="1:6" x14ac:dyDescent="0.25">
      <c r="A186" s="2">
        <v>185</v>
      </c>
      <c r="B186" s="2">
        <v>2592</v>
      </c>
      <c r="C186" s="2" t="s">
        <v>715</v>
      </c>
      <c r="D186" s="2" t="s">
        <v>70</v>
      </c>
      <c r="E186" s="2" t="s">
        <v>106</v>
      </c>
      <c r="F186" s="2" t="str">
        <f>"710925017"</f>
        <v>710925017</v>
      </c>
    </row>
    <row r="187" spans="1:6" x14ac:dyDescent="0.25">
      <c r="A187" s="2">
        <v>186</v>
      </c>
      <c r="B187" s="2">
        <v>2877</v>
      </c>
      <c r="C187" s="2" t="s">
        <v>716</v>
      </c>
      <c r="D187" s="2" t="s">
        <v>23</v>
      </c>
      <c r="E187" s="2" t="s">
        <v>70</v>
      </c>
      <c r="F187" s="2" t="str">
        <f>"ΑΕ976019"</f>
        <v>ΑΕ976019</v>
      </c>
    </row>
    <row r="188" spans="1:6" x14ac:dyDescent="0.25">
      <c r="A188" s="2">
        <v>187</v>
      </c>
      <c r="B188" s="2">
        <v>2511</v>
      </c>
      <c r="C188" s="2" t="s">
        <v>107</v>
      </c>
      <c r="D188" s="2" t="s">
        <v>108</v>
      </c>
      <c r="E188" s="2" t="s">
        <v>19</v>
      </c>
      <c r="F188" s="2" t="str">
        <f>"ΑΙ250759"</f>
        <v>ΑΙ250759</v>
      </c>
    </row>
    <row r="189" spans="1:6" x14ac:dyDescent="0.25">
      <c r="A189" s="2">
        <v>188</v>
      </c>
      <c r="B189" s="2">
        <v>94</v>
      </c>
      <c r="C189" s="2" t="s">
        <v>717</v>
      </c>
      <c r="D189" s="2" t="s">
        <v>8</v>
      </c>
      <c r="E189" s="2" t="s">
        <v>40</v>
      </c>
      <c r="F189" s="2" t="str">
        <f>"Α00223727"</f>
        <v>Α00223727</v>
      </c>
    </row>
    <row r="190" spans="1:6" x14ac:dyDescent="0.25">
      <c r="A190" s="2">
        <v>189</v>
      </c>
      <c r="B190" s="2">
        <v>1795</v>
      </c>
      <c r="C190" s="2" t="s">
        <v>109</v>
      </c>
      <c r="D190" s="2" t="s">
        <v>110</v>
      </c>
      <c r="E190" s="2" t="s">
        <v>8</v>
      </c>
      <c r="F190" s="2" t="str">
        <f>"ΑΝ931802"</f>
        <v>ΑΝ931802</v>
      </c>
    </row>
    <row r="191" spans="1:6" x14ac:dyDescent="0.25">
      <c r="A191" s="2">
        <v>190</v>
      </c>
      <c r="B191" s="2">
        <v>1845</v>
      </c>
      <c r="C191" s="2" t="s">
        <v>111</v>
      </c>
      <c r="D191" s="2" t="s">
        <v>1</v>
      </c>
      <c r="E191" s="2" t="s">
        <v>112</v>
      </c>
      <c r="F191" s="2" t="str">
        <f>"ΑΗ171339"</f>
        <v>ΑΗ171339</v>
      </c>
    </row>
    <row r="192" spans="1:6" x14ac:dyDescent="0.25">
      <c r="A192" s="2">
        <v>191</v>
      </c>
      <c r="B192" s="2">
        <v>16</v>
      </c>
      <c r="C192" s="2" t="s">
        <v>439</v>
      </c>
      <c r="D192" s="2" t="s">
        <v>33</v>
      </c>
      <c r="E192" s="2" t="s">
        <v>8</v>
      </c>
      <c r="F192" s="2" t="str">
        <f>"ΑΡ314101"</f>
        <v>ΑΡ314101</v>
      </c>
    </row>
    <row r="193" spans="1:6" x14ac:dyDescent="0.25">
      <c r="A193" s="2">
        <v>192</v>
      </c>
      <c r="B193" s="2">
        <v>532</v>
      </c>
      <c r="C193" s="2" t="s">
        <v>440</v>
      </c>
      <c r="D193" s="2" t="s">
        <v>70</v>
      </c>
      <c r="E193" s="2" t="s">
        <v>441</v>
      </c>
      <c r="F193" s="2" t="str">
        <f>"ΑΜ070723"</f>
        <v>ΑΜ070723</v>
      </c>
    </row>
    <row r="194" spans="1:6" x14ac:dyDescent="0.25">
      <c r="A194" s="2">
        <v>193</v>
      </c>
      <c r="B194" s="2">
        <v>2610</v>
      </c>
      <c r="C194" s="2" t="s">
        <v>113</v>
      </c>
      <c r="D194" s="2" t="s">
        <v>28</v>
      </c>
      <c r="E194" s="2" t="s">
        <v>23</v>
      </c>
      <c r="F194" s="2" t="str">
        <f>"Α01563993"</f>
        <v>Α01563993</v>
      </c>
    </row>
    <row r="195" spans="1:6" x14ac:dyDescent="0.25">
      <c r="A195" s="2">
        <v>194</v>
      </c>
      <c r="B195" s="2">
        <v>658</v>
      </c>
      <c r="C195" s="2" t="s">
        <v>114</v>
      </c>
      <c r="D195" s="2" t="s">
        <v>28</v>
      </c>
      <c r="E195" s="2" t="s">
        <v>13</v>
      </c>
      <c r="F195" s="2" t="str">
        <f>"ΑΗ341592"</f>
        <v>ΑΗ341592</v>
      </c>
    </row>
    <row r="196" spans="1:6" x14ac:dyDescent="0.25">
      <c r="A196" s="2">
        <v>195</v>
      </c>
      <c r="B196" s="2">
        <v>1480</v>
      </c>
      <c r="C196" s="2" t="s">
        <v>718</v>
      </c>
      <c r="D196" s="2" t="s">
        <v>474</v>
      </c>
      <c r="E196" s="2" t="s">
        <v>93</v>
      </c>
      <c r="F196" s="2" t="str">
        <f>"Α00332454"</f>
        <v>Α00332454</v>
      </c>
    </row>
    <row r="197" spans="1:6" x14ac:dyDescent="0.25">
      <c r="A197" s="2">
        <v>196</v>
      </c>
      <c r="B197" s="2">
        <v>845</v>
      </c>
      <c r="C197" s="2" t="s">
        <v>442</v>
      </c>
      <c r="D197" s="2" t="s">
        <v>1</v>
      </c>
      <c r="E197" s="2" t="s">
        <v>91</v>
      </c>
      <c r="F197" s="2" t="str">
        <f>"ΑΙ939074"</f>
        <v>ΑΙ939074</v>
      </c>
    </row>
    <row r="198" spans="1:6" x14ac:dyDescent="0.25">
      <c r="A198" s="2">
        <v>197</v>
      </c>
      <c r="B198" s="2">
        <v>340</v>
      </c>
      <c r="C198" s="2" t="s">
        <v>115</v>
      </c>
      <c r="D198" s="2" t="s">
        <v>116</v>
      </c>
      <c r="E198" s="2" t="s">
        <v>8</v>
      </c>
      <c r="F198" s="2" t="str">
        <f>"ΑΗ773292"</f>
        <v>ΑΗ773292</v>
      </c>
    </row>
    <row r="199" spans="1:6" x14ac:dyDescent="0.25">
      <c r="A199" s="2">
        <v>198</v>
      </c>
      <c r="B199" s="2">
        <v>1367</v>
      </c>
      <c r="C199" s="2" t="s">
        <v>719</v>
      </c>
      <c r="D199" s="2" t="s">
        <v>720</v>
      </c>
      <c r="E199" s="2" t="s">
        <v>45</v>
      </c>
      <c r="F199" s="2" t="str">
        <f>"ΑΗ512659"</f>
        <v>ΑΗ512659</v>
      </c>
    </row>
    <row r="200" spans="1:6" x14ac:dyDescent="0.25">
      <c r="A200" s="2">
        <v>199</v>
      </c>
      <c r="B200" s="2">
        <v>1545</v>
      </c>
      <c r="C200" s="2" t="s">
        <v>721</v>
      </c>
      <c r="D200" s="2" t="s">
        <v>4</v>
      </c>
      <c r="E200" s="2" t="s">
        <v>23</v>
      </c>
      <c r="F200" s="2" t="str">
        <f>"ΑΜ407868"</f>
        <v>ΑΜ407868</v>
      </c>
    </row>
    <row r="201" spans="1:6" x14ac:dyDescent="0.25">
      <c r="A201" s="2">
        <v>200</v>
      </c>
      <c r="B201" s="2">
        <v>1113</v>
      </c>
      <c r="C201" s="2" t="s">
        <v>443</v>
      </c>
      <c r="D201" s="2" t="s">
        <v>444</v>
      </c>
      <c r="E201" s="2" t="s">
        <v>223</v>
      </c>
      <c r="F201" s="2" t="str">
        <f>"ΑΕ240416"</f>
        <v>ΑΕ240416</v>
      </c>
    </row>
    <row r="202" spans="1:6" x14ac:dyDescent="0.25">
      <c r="A202" s="2">
        <v>201</v>
      </c>
      <c r="B202" s="2">
        <v>751</v>
      </c>
      <c r="C202" s="2" t="s">
        <v>445</v>
      </c>
      <c r="D202" s="2" t="s">
        <v>253</v>
      </c>
      <c r="E202" s="2" t="s">
        <v>317</v>
      </c>
      <c r="F202" s="2" t="str">
        <f>"ΑΗ200340"</f>
        <v>ΑΗ200340</v>
      </c>
    </row>
    <row r="203" spans="1:6" x14ac:dyDescent="0.25">
      <c r="A203" s="2">
        <v>202</v>
      </c>
      <c r="B203" s="2">
        <v>1698</v>
      </c>
      <c r="C203" s="2" t="s">
        <v>117</v>
      </c>
      <c r="D203" s="2" t="s">
        <v>68</v>
      </c>
      <c r="E203" s="2" t="s">
        <v>118</v>
      </c>
      <c r="F203" s="2" t="str">
        <f>"ΑΗ335295"</f>
        <v>ΑΗ335295</v>
      </c>
    </row>
    <row r="204" spans="1:6" x14ac:dyDescent="0.25">
      <c r="A204" s="2">
        <v>203</v>
      </c>
      <c r="B204" s="2">
        <v>2432</v>
      </c>
      <c r="C204" s="2" t="s">
        <v>117</v>
      </c>
      <c r="D204" s="2" t="s">
        <v>28</v>
      </c>
      <c r="E204" s="2" t="s">
        <v>33</v>
      </c>
      <c r="F204" s="2" t="str">
        <f>"Α00110582"</f>
        <v>Α00110582</v>
      </c>
    </row>
    <row r="205" spans="1:6" x14ac:dyDescent="0.25">
      <c r="A205" s="2">
        <v>204</v>
      </c>
      <c r="B205" s="2">
        <v>175</v>
      </c>
      <c r="C205" s="2" t="s">
        <v>117</v>
      </c>
      <c r="D205" s="2" t="s">
        <v>1</v>
      </c>
      <c r="E205" s="2" t="s">
        <v>51</v>
      </c>
      <c r="F205" s="2" t="str">
        <f>"ΑΗ243116"</f>
        <v>ΑΗ243116</v>
      </c>
    </row>
    <row r="206" spans="1:6" x14ac:dyDescent="0.25">
      <c r="A206" s="2">
        <v>205</v>
      </c>
      <c r="B206" s="2">
        <v>2628</v>
      </c>
      <c r="C206" s="2" t="s">
        <v>446</v>
      </c>
      <c r="D206" s="2" t="s">
        <v>1</v>
      </c>
      <c r="E206" s="2" t="s">
        <v>317</v>
      </c>
      <c r="F206" s="2" t="str">
        <f>"ΑΖ404250"</f>
        <v>ΑΖ404250</v>
      </c>
    </row>
    <row r="207" spans="1:6" x14ac:dyDescent="0.25">
      <c r="A207" s="2">
        <v>206</v>
      </c>
      <c r="B207" s="2">
        <v>179</v>
      </c>
      <c r="C207" s="2" t="s">
        <v>722</v>
      </c>
      <c r="D207" s="2" t="s">
        <v>118</v>
      </c>
      <c r="E207" s="2" t="s">
        <v>228</v>
      </c>
      <c r="F207" s="2" t="str">
        <f>"Α00758042"</f>
        <v>Α00758042</v>
      </c>
    </row>
    <row r="208" spans="1:6" x14ac:dyDescent="0.25">
      <c r="A208" s="2">
        <v>207</v>
      </c>
      <c r="B208" s="2">
        <v>135</v>
      </c>
      <c r="C208" s="2" t="s">
        <v>722</v>
      </c>
      <c r="D208" s="2" t="s">
        <v>8</v>
      </c>
      <c r="E208" s="2" t="s">
        <v>723</v>
      </c>
      <c r="F208" s="2" t="str">
        <f>"ΑΟ213734"</f>
        <v>ΑΟ213734</v>
      </c>
    </row>
    <row r="209" spans="1:6" x14ac:dyDescent="0.25">
      <c r="A209" s="2">
        <v>208</v>
      </c>
      <c r="B209" s="2">
        <v>885</v>
      </c>
      <c r="C209" s="2" t="s">
        <v>724</v>
      </c>
      <c r="D209" s="2" t="s">
        <v>91</v>
      </c>
      <c r="E209" s="2" t="s">
        <v>11</v>
      </c>
      <c r="F209" s="2" t="str">
        <f>"ΑΟ636997"</f>
        <v>ΑΟ636997</v>
      </c>
    </row>
    <row r="210" spans="1:6" x14ac:dyDescent="0.25">
      <c r="A210" s="2">
        <v>209</v>
      </c>
      <c r="B210" s="2">
        <v>11</v>
      </c>
      <c r="C210" s="2" t="s">
        <v>447</v>
      </c>
      <c r="D210" s="2" t="s">
        <v>68</v>
      </c>
      <c r="E210" s="2" t="s">
        <v>158</v>
      </c>
      <c r="F210" s="2" t="str">
        <f>"Α00417405"</f>
        <v>Α00417405</v>
      </c>
    </row>
    <row r="211" spans="1:6" x14ac:dyDescent="0.25">
      <c r="A211" s="2">
        <v>210</v>
      </c>
      <c r="B211" s="2">
        <v>162</v>
      </c>
      <c r="C211" s="2" t="s">
        <v>119</v>
      </c>
      <c r="D211" s="2" t="s">
        <v>105</v>
      </c>
      <c r="E211" s="2" t="s">
        <v>118</v>
      </c>
      <c r="F211" s="2" t="str">
        <f>"ΑΡ859595"</f>
        <v>ΑΡ859595</v>
      </c>
    </row>
    <row r="212" spans="1:6" x14ac:dyDescent="0.25">
      <c r="A212" s="2">
        <v>211</v>
      </c>
      <c r="B212" s="2">
        <v>375</v>
      </c>
      <c r="C212" s="2" t="s">
        <v>120</v>
      </c>
      <c r="D212" s="2" t="s">
        <v>121</v>
      </c>
      <c r="E212" s="2" t="s">
        <v>30</v>
      </c>
      <c r="F212" s="2" t="str">
        <f>"ΑΜ366957"</f>
        <v>ΑΜ366957</v>
      </c>
    </row>
    <row r="213" spans="1:6" x14ac:dyDescent="0.25">
      <c r="A213" s="2">
        <v>212</v>
      </c>
      <c r="B213" s="2">
        <v>1189</v>
      </c>
      <c r="C213" s="2" t="s">
        <v>725</v>
      </c>
      <c r="D213" s="2" t="s">
        <v>23</v>
      </c>
      <c r="E213" s="2" t="s">
        <v>37</v>
      </c>
      <c r="F213" s="2" t="str">
        <f>"ΑΖ981829"</f>
        <v>ΑΖ981829</v>
      </c>
    </row>
    <row r="214" spans="1:6" x14ac:dyDescent="0.25">
      <c r="A214" s="2">
        <v>213</v>
      </c>
      <c r="B214" s="2">
        <v>1164</v>
      </c>
      <c r="C214" s="2" t="s">
        <v>895</v>
      </c>
      <c r="D214" s="2" t="s">
        <v>116</v>
      </c>
      <c r="E214" s="2" t="s">
        <v>33</v>
      </c>
      <c r="F214" s="2" t="str">
        <f>"ΑΒ217698"</f>
        <v>ΑΒ217698</v>
      </c>
    </row>
    <row r="215" spans="1:6" x14ac:dyDescent="0.25">
      <c r="A215" s="2">
        <v>214</v>
      </c>
      <c r="B215" s="2">
        <v>2543</v>
      </c>
      <c r="C215" s="2" t="s">
        <v>726</v>
      </c>
      <c r="D215" s="2" t="s">
        <v>523</v>
      </c>
      <c r="E215" s="2" t="s">
        <v>70</v>
      </c>
      <c r="F215" s="2" t="str">
        <f>"ΑΕ309439"</f>
        <v>ΑΕ309439</v>
      </c>
    </row>
    <row r="216" spans="1:6" x14ac:dyDescent="0.25">
      <c r="A216" s="2">
        <v>215</v>
      </c>
      <c r="B216" s="2">
        <v>1917</v>
      </c>
      <c r="C216" s="2" t="s">
        <v>448</v>
      </c>
      <c r="D216" s="2" t="s">
        <v>8</v>
      </c>
      <c r="E216" s="2" t="s">
        <v>51</v>
      </c>
      <c r="F216" s="2" t="str">
        <f>"ΑΡ596969"</f>
        <v>ΑΡ596969</v>
      </c>
    </row>
    <row r="217" spans="1:6" x14ac:dyDescent="0.25">
      <c r="A217" s="2">
        <v>216</v>
      </c>
      <c r="B217" s="2">
        <v>1500</v>
      </c>
      <c r="C217" s="2" t="s">
        <v>122</v>
      </c>
      <c r="D217" s="2" t="s">
        <v>28</v>
      </c>
      <c r="E217" s="2" t="s">
        <v>8</v>
      </c>
      <c r="F217" s="2" t="str">
        <f>"ΑΑ794522"</f>
        <v>ΑΑ794522</v>
      </c>
    </row>
    <row r="218" spans="1:6" x14ac:dyDescent="0.25">
      <c r="A218" s="2">
        <v>217</v>
      </c>
      <c r="B218" s="2">
        <v>943</v>
      </c>
      <c r="C218" s="2" t="s">
        <v>122</v>
      </c>
      <c r="D218" s="2" t="s">
        <v>123</v>
      </c>
      <c r="E218" s="2" t="s">
        <v>33</v>
      </c>
      <c r="F218" s="2" t="str">
        <f>"ΑΒ772913"</f>
        <v>ΑΒ772913</v>
      </c>
    </row>
    <row r="219" spans="1:6" x14ac:dyDescent="0.25">
      <c r="A219" s="2">
        <v>218</v>
      </c>
      <c r="B219" s="2">
        <v>1251</v>
      </c>
      <c r="C219" s="2" t="s">
        <v>727</v>
      </c>
      <c r="D219" s="2" t="s">
        <v>7</v>
      </c>
      <c r="E219" s="2" t="s">
        <v>33</v>
      </c>
      <c r="F219" s="2" t="str">
        <f>"ΑΝ804300"</f>
        <v>ΑΝ804300</v>
      </c>
    </row>
    <row r="220" spans="1:6" x14ac:dyDescent="0.25">
      <c r="A220" s="2">
        <v>219</v>
      </c>
      <c r="B220" s="2">
        <v>1772</v>
      </c>
      <c r="C220" s="2" t="s">
        <v>449</v>
      </c>
      <c r="D220" s="2" t="s">
        <v>40</v>
      </c>
      <c r="E220" s="2" t="s">
        <v>228</v>
      </c>
      <c r="F220" s="2" t="str">
        <f>"ΑΡ826288"</f>
        <v>ΑΡ826288</v>
      </c>
    </row>
    <row r="221" spans="1:6" x14ac:dyDescent="0.25">
      <c r="A221" s="2">
        <v>220</v>
      </c>
      <c r="B221" s="2">
        <v>2002</v>
      </c>
      <c r="C221" s="2" t="s">
        <v>124</v>
      </c>
      <c r="D221" s="2" t="s">
        <v>4</v>
      </c>
      <c r="E221" s="2" t="s">
        <v>70</v>
      </c>
      <c r="F221" s="2" t="str">
        <f>"ΑΚ910061"</f>
        <v>ΑΚ910061</v>
      </c>
    </row>
    <row r="222" spans="1:6" x14ac:dyDescent="0.25">
      <c r="A222" s="2">
        <v>221</v>
      </c>
      <c r="B222" s="2">
        <v>2685</v>
      </c>
      <c r="C222" s="2" t="s">
        <v>450</v>
      </c>
      <c r="D222" s="2" t="s">
        <v>291</v>
      </c>
      <c r="E222" s="2" t="s">
        <v>70</v>
      </c>
      <c r="F222" s="2" t="str">
        <f>"ΑΙ989389"</f>
        <v>ΑΙ989389</v>
      </c>
    </row>
    <row r="223" spans="1:6" x14ac:dyDescent="0.25">
      <c r="A223" s="2">
        <v>222</v>
      </c>
      <c r="B223" s="2">
        <v>2953</v>
      </c>
      <c r="C223" s="2" t="s">
        <v>728</v>
      </c>
      <c r="D223" s="2" t="s">
        <v>420</v>
      </c>
      <c r="E223" s="2" t="s">
        <v>26</v>
      </c>
      <c r="F223" s="2" t="str">
        <f>"ΑΖ782391"</f>
        <v>ΑΖ782391</v>
      </c>
    </row>
    <row r="224" spans="1:6" x14ac:dyDescent="0.25">
      <c r="A224" s="2">
        <v>223</v>
      </c>
      <c r="B224" s="2">
        <v>1195</v>
      </c>
      <c r="C224" s="2" t="s">
        <v>729</v>
      </c>
      <c r="D224" s="2" t="s">
        <v>730</v>
      </c>
      <c r="E224" s="2" t="s">
        <v>351</v>
      </c>
      <c r="F224" s="2" t="str">
        <f>"ΑΕ829519"</f>
        <v>ΑΕ829519</v>
      </c>
    </row>
    <row r="225" spans="1:6" x14ac:dyDescent="0.25">
      <c r="A225" s="2">
        <v>224</v>
      </c>
      <c r="B225" s="2">
        <v>1393</v>
      </c>
      <c r="C225" s="2" t="s">
        <v>731</v>
      </c>
      <c r="D225" s="2" t="s">
        <v>238</v>
      </c>
      <c r="E225" s="2" t="s">
        <v>116</v>
      </c>
      <c r="F225" s="2" t="str">
        <f>"ΑΒ124398"</f>
        <v>ΑΒ124398</v>
      </c>
    </row>
    <row r="226" spans="1:6" x14ac:dyDescent="0.25">
      <c r="A226" s="2">
        <v>225</v>
      </c>
      <c r="B226" s="2">
        <v>394</v>
      </c>
      <c r="C226" s="2" t="s">
        <v>451</v>
      </c>
      <c r="D226" s="2" t="s">
        <v>118</v>
      </c>
      <c r="E226" s="2" t="s">
        <v>11</v>
      </c>
      <c r="F226" s="2" t="str">
        <f>"ΑΡ184674"</f>
        <v>ΑΡ184674</v>
      </c>
    </row>
    <row r="227" spans="1:6" x14ac:dyDescent="0.25">
      <c r="A227" s="2">
        <v>226</v>
      </c>
      <c r="B227" s="2">
        <v>1724</v>
      </c>
      <c r="C227" s="2" t="s">
        <v>452</v>
      </c>
      <c r="D227" s="2" t="s">
        <v>383</v>
      </c>
      <c r="E227" s="2" t="s">
        <v>453</v>
      </c>
      <c r="F227" s="2" t="str">
        <f>"ΑΙ 261733"</f>
        <v>ΑΙ 261733</v>
      </c>
    </row>
    <row r="228" spans="1:6" x14ac:dyDescent="0.25">
      <c r="A228" s="2">
        <v>227</v>
      </c>
      <c r="B228" s="2">
        <v>1156</v>
      </c>
      <c r="C228" s="2" t="s">
        <v>125</v>
      </c>
      <c r="D228" s="2" t="s">
        <v>45</v>
      </c>
      <c r="E228" s="2" t="s">
        <v>126</v>
      </c>
      <c r="F228" s="2" t="str">
        <f>"Α00091342"</f>
        <v>Α00091342</v>
      </c>
    </row>
    <row r="229" spans="1:6" x14ac:dyDescent="0.25">
      <c r="A229" s="2">
        <v>228</v>
      </c>
      <c r="B229" s="2">
        <v>2286</v>
      </c>
      <c r="C229" s="2" t="s">
        <v>127</v>
      </c>
      <c r="D229" s="2" t="s">
        <v>128</v>
      </c>
      <c r="E229" s="2" t="s">
        <v>21</v>
      </c>
      <c r="F229" s="2" t="str">
        <f>"Α01081099"</f>
        <v>Α01081099</v>
      </c>
    </row>
    <row r="230" spans="1:6" x14ac:dyDescent="0.25">
      <c r="A230" s="2">
        <v>229</v>
      </c>
      <c r="B230" s="2">
        <v>1769</v>
      </c>
      <c r="C230" s="2" t="s">
        <v>129</v>
      </c>
      <c r="D230" s="2" t="s">
        <v>19</v>
      </c>
      <c r="E230" s="2" t="s">
        <v>11</v>
      </c>
      <c r="F230" s="2" t="str">
        <f>"Α00316938"</f>
        <v>Α00316938</v>
      </c>
    </row>
    <row r="231" spans="1:6" x14ac:dyDescent="0.25">
      <c r="A231" s="2">
        <v>230</v>
      </c>
      <c r="B231" s="2">
        <v>1003</v>
      </c>
      <c r="C231" s="2" t="s">
        <v>454</v>
      </c>
      <c r="D231" s="2" t="s">
        <v>455</v>
      </c>
      <c r="E231" s="2" t="s">
        <v>456</v>
      </c>
      <c r="F231" s="2" t="str">
        <f>"ΑΑ976558"</f>
        <v>ΑΑ976558</v>
      </c>
    </row>
    <row r="232" spans="1:6" x14ac:dyDescent="0.25">
      <c r="A232" s="2">
        <v>231</v>
      </c>
      <c r="B232" s="2">
        <v>564</v>
      </c>
      <c r="C232" s="2" t="s">
        <v>457</v>
      </c>
      <c r="D232" s="2" t="s">
        <v>458</v>
      </c>
      <c r="E232" s="2" t="s">
        <v>21</v>
      </c>
      <c r="F232" s="2" t="str">
        <f>"ΑΗ306417"</f>
        <v>ΑΗ306417</v>
      </c>
    </row>
    <row r="233" spans="1:6" x14ac:dyDescent="0.25">
      <c r="A233" s="2">
        <v>232</v>
      </c>
      <c r="B233" s="2">
        <v>2930</v>
      </c>
      <c r="C233" s="2" t="s">
        <v>732</v>
      </c>
      <c r="D233" s="2" t="s">
        <v>688</v>
      </c>
      <c r="E233" s="2" t="s">
        <v>134</v>
      </c>
      <c r="F233" s="2" t="str">
        <f>"Α00047665"</f>
        <v>Α00047665</v>
      </c>
    </row>
    <row r="234" spans="1:6" x14ac:dyDescent="0.25">
      <c r="A234" s="2">
        <v>233</v>
      </c>
      <c r="B234" s="2">
        <v>521</v>
      </c>
      <c r="C234" s="2" t="s">
        <v>733</v>
      </c>
      <c r="D234" s="2" t="s">
        <v>444</v>
      </c>
      <c r="E234" s="2" t="s">
        <v>51</v>
      </c>
      <c r="F234" s="2" t="str">
        <f>"Α01136340"</f>
        <v>Α01136340</v>
      </c>
    </row>
    <row r="235" spans="1:6" x14ac:dyDescent="0.25">
      <c r="A235" s="2">
        <v>234</v>
      </c>
      <c r="B235" s="2">
        <v>1036</v>
      </c>
      <c r="C235" s="2" t="s">
        <v>734</v>
      </c>
      <c r="D235" s="2" t="s">
        <v>23</v>
      </c>
      <c r="E235" s="2" t="s">
        <v>13</v>
      </c>
      <c r="F235" s="2" t="str">
        <f>"ΑΕ209488"</f>
        <v>ΑΕ209488</v>
      </c>
    </row>
    <row r="236" spans="1:6" x14ac:dyDescent="0.25">
      <c r="A236" s="2">
        <v>235</v>
      </c>
      <c r="B236" s="2">
        <v>1546</v>
      </c>
      <c r="C236" s="2" t="s">
        <v>459</v>
      </c>
      <c r="D236" s="2" t="s">
        <v>23</v>
      </c>
      <c r="E236" s="2" t="s">
        <v>219</v>
      </c>
      <c r="F236" s="2" t="str">
        <f>"ΑΖ154648"</f>
        <v>ΑΖ154648</v>
      </c>
    </row>
    <row r="237" spans="1:6" x14ac:dyDescent="0.25">
      <c r="A237" s="2">
        <v>236</v>
      </c>
      <c r="B237" s="2">
        <v>1974</v>
      </c>
      <c r="C237" s="2" t="s">
        <v>460</v>
      </c>
      <c r="D237" s="2" t="s">
        <v>461</v>
      </c>
      <c r="E237" s="2" t="s">
        <v>8</v>
      </c>
      <c r="F237" s="2" t="str">
        <f>"ΑΒ461166"</f>
        <v>ΑΒ461166</v>
      </c>
    </row>
    <row r="238" spans="1:6" x14ac:dyDescent="0.25">
      <c r="A238" s="2">
        <v>237</v>
      </c>
      <c r="B238" s="2">
        <v>377</v>
      </c>
      <c r="C238" s="2" t="s">
        <v>735</v>
      </c>
      <c r="D238" s="2" t="s">
        <v>736</v>
      </c>
      <c r="E238" s="2" t="s">
        <v>11</v>
      </c>
      <c r="F238" s="2" t="str">
        <f>"Α00262045"</f>
        <v>Α00262045</v>
      </c>
    </row>
    <row r="239" spans="1:6" x14ac:dyDescent="0.25">
      <c r="A239" s="2">
        <v>238</v>
      </c>
      <c r="B239" s="2">
        <v>1278</v>
      </c>
      <c r="C239" s="2" t="s">
        <v>462</v>
      </c>
      <c r="D239" s="2" t="s">
        <v>42</v>
      </c>
      <c r="E239" s="2" t="s">
        <v>219</v>
      </c>
      <c r="F239" s="2" t="str">
        <f>"ΑΜ915240"</f>
        <v>ΑΜ915240</v>
      </c>
    </row>
    <row r="240" spans="1:6" x14ac:dyDescent="0.25">
      <c r="A240" s="2">
        <v>239</v>
      </c>
      <c r="B240" s="2">
        <v>1228</v>
      </c>
      <c r="C240" s="2" t="s">
        <v>737</v>
      </c>
      <c r="D240" s="2" t="s">
        <v>19</v>
      </c>
      <c r="E240" s="2" t="s">
        <v>8</v>
      </c>
      <c r="F240" s="2" t="str">
        <f>"ΑΖ399882"</f>
        <v>ΑΖ399882</v>
      </c>
    </row>
    <row r="241" spans="1:6" x14ac:dyDescent="0.25">
      <c r="A241" s="2">
        <v>240</v>
      </c>
      <c r="B241" s="2">
        <v>942</v>
      </c>
      <c r="C241" s="2" t="s">
        <v>738</v>
      </c>
      <c r="D241" s="2" t="s">
        <v>148</v>
      </c>
      <c r="E241" s="2" t="s">
        <v>110</v>
      </c>
      <c r="F241" s="2" t="str">
        <f>"ΑΡ426007"</f>
        <v>ΑΡ426007</v>
      </c>
    </row>
    <row r="242" spans="1:6" x14ac:dyDescent="0.25">
      <c r="A242" s="2">
        <v>241</v>
      </c>
      <c r="B242" s="2">
        <v>2916</v>
      </c>
      <c r="C242" s="2" t="s">
        <v>130</v>
      </c>
      <c r="D242" s="2" t="s">
        <v>1</v>
      </c>
      <c r="E242" s="2" t="s">
        <v>51</v>
      </c>
      <c r="F242" s="2" t="str">
        <f>"ΑΕ822058"</f>
        <v>ΑΕ822058</v>
      </c>
    </row>
    <row r="243" spans="1:6" x14ac:dyDescent="0.25">
      <c r="A243" s="2">
        <v>242</v>
      </c>
      <c r="B243" s="2">
        <v>833</v>
      </c>
      <c r="C243" s="2" t="s">
        <v>739</v>
      </c>
      <c r="D243" s="2" t="s">
        <v>40</v>
      </c>
      <c r="E243" s="2" t="s">
        <v>70</v>
      </c>
      <c r="F243" s="2" t="str">
        <f>"Α00280476"</f>
        <v>Α00280476</v>
      </c>
    </row>
    <row r="244" spans="1:6" x14ac:dyDescent="0.25">
      <c r="A244" s="2">
        <v>243</v>
      </c>
      <c r="B244" s="2">
        <v>2596</v>
      </c>
      <c r="C244" s="2" t="s">
        <v>740</v>
      </c>
      <c r="D244" s="2" t="s">
        <v>741</v>
      </c>
      <c r="E244" s="2" t="s">
        <v>40</v>
      </c>
      <c r="F244" s="2" t="str">
        <f>"ΑΝ917271"</f>
        <v>ΑΝ917271</v>
      </c>
    </row>
    <row r="245" spans="1:6" x14ac:dyDescent="0.25">
      <c r="A245" s="2">
        <v>244</v>
      </c>
      <c r="B245" s="2">
        <v>1609</v>
      </c>
      <c r="C245" s="2" t="s">
        <v>463</v>
      </c>
      <c r="D245" s="2" t="s">
        <v>1</v>
      </c>
      <c r="E245" s="2" t="s">
        <v>40</v>
      </c>
      <c r="F245" s="2" t="str">
        <f>"ΑΒ372375"</f>
        <v>ΑΒ372375</v>
      </c>
    </row>
    <row r="246" spans="1:6" x14ac:dyDescent="0.25">
      <c r="A246" s="2">
        <v>245</v>
      </c>
      <c r="B246" s="2">
        <v>2130</v>
      </c>
      <c r="C246" s="2" t="s">
        <v>131</v>
      </c>
      <c r="D246" s="2" t="s">
        <v>132</v>
      </c>
      <c r="E246" s="2" t="s">
        <v>19</v>
      </c>
      <c r="F246" s="2" t="str">
        <f>"ΑΡ522297"</f>
        <v>ΑΡ522297</v>
      </c>
    </row>
    <row r="247" spans="1:6" x14ac:dyDescent="0.25">
      <c r="A247" s="2">
        <v>246</v>
      </c>
      <c r="B247" s="2">
        <v>1232</v>
      </c>
      <c r="C247" s="2" t="s">
        <v>133</v>
      </c>
      <c r="D247" s="2" t="s">
        <v>134</v>
      </c>
      <c r="E247" s="2" t="s">
        <v>33</v>
      </c>
      <c r="F247" s="2" t="str">
        <f>"ΑΝ826822"</f>
        <v>ΑΝ826822</v>
      </c>
    </row>
    <row r="248" spans="1:6" x14ac:dyDescent="0.25">
      <c r="A248" s="2">
        <v>247</v>
      </c>
      <c r="B248" s="2">
        <v>197</v>
      </c>
      <c r="C248" s="2" t="s">
        <v>742</v>
      </c>
      <c r="D248" s="2" t="s">
        <v>40</v>
      </c>
      <c r="E248" s="2" t="s">
        <v>11</v>
      </c>
      <c r="F248" s="2" t="str">
        <f>"ΑΙ792562"</f>
        <v>ΑΙ792562</v>
      </c>
    </row>
    <row r="249" spans="1:6" x14ac:dyDescent="0.25">
      <c r="A249" s="2">
        <v>248</v>
      </c>
      <c r="B249" s="2">
        <v>204</v>
      </c>
      <c r="C249" s="2" t="s">
        <v>135</v>
      </c>
      <c r="D249" s="2" t="s">
        <v>136</v>
      </c>
      <c r="E249" s="2" t="s">
        <v>137</v>
      </c>
      <c r="F249" s="2" t="str">
        <f>"Α01003053"</f>
        <v>Α01003053</v>
      </c>
    </row>
    <row r="250" spans="1:6" x14ac:dyDescent="0.25">
      <c r="A250" s="2">
        <v>249</v>
      </c>
      <c r="B250" s="2">
        <v>1457</v>
      </c>
      <c r="C250" s="2" t="s">
        <v>464</v>
      </c>
      <c r="D250" s="2" t="s">
        <v>62</v>
      </c>
      <c r="E250" s="2" t="s">
        <v>8</v>
      </c>
      <c r="F250" s="2" t="str">
        <f>"ΑΕ285166"</f>
        <v>ΑΕ285166</v>
      </c>
    </row>
    <row r="251" spans="1:6" x14ac:dyDescent="0.25">
      <c r="A251" s="2">
        <v>250</v>
      </c>
      <c r="B251" s="2">
        <v>1434</v>
      </c>
      <c r="C251" s="2" t="s">
        <v>465</v>
      </c>
      <c r="D251" s="2" t="s">
        <v>68</v>
      </c>
      <c r="E251" s="2" t="s">
        <v>466</v>
      </c>
      <c r="F251" s="2" t="str">
        <f>"ΑΜ361616"</f>
        <v>ΑΜ361616</v>
      </c>
    </row>
    <row r="252" spans="1:6" x14ac:dyDescent="0.25">
      <c r="A252" s="2">
        <v>251</v>
      </c>
      <c r="B252" s="2">
        <v>554</v>
      </c>
      <c r="C252" s="2" t="s">
        <v>467</v>
      </c>
      <c r="D252" s="2" t="s">
        <v>105</v>
      </c>
      <c r="E252" s="2" t="s">
        <v>146</v>
      </c>
      <c r="F252" s="2" t="str">
        <f>"ΑΙ822651"</f>
        <v>ΑΙ822651</v>
      </c>
    </row>
    <row r="253" spans="1:6" x14ac:dyDescent="0.25">
      <c r="A253" s="2">
        <v>252</v>
      </c>
      <c r="B253" s="2">
        <v>1358</v>
      </c>
      <c r="C253" s="2" t="s">
        <v>468</v>
      </c>
      <c r="D253" s="2" t="s">
        <v>469</v>
      </c>
      <c r="E253" s="2" t="s">
        <v>91</v>
      </c>
      <c r="F253" s="2" t="str">
        <f>"ΑΤ349093"</f>
        <v>ΑΤ349093</v>
      </c>
    </row>
    <row r="254" spans="1:6" x14ac:dyDescent="0.25">
      <c r="A254" s="2">
        <v>253</v>
      </c>
      <c r="B254" s="2">
        <v>263</v>
      </c>
      <c r="C254" s="2" t="s">
        <v>743</v>
      </c>
      <c r="D254" s="2" t="s">
        <v>37</v>
      </c>
      <c r="E254" s="2" t="s">
        <v>70</v>
      </c>
      <c r="F254" s="2" t="str">
        <f>"709550015"</f>
        <v>709550015</v>
      </c>
    </row>
    <row r="255" spans="1:6" x14ac:dyDescent="0.25">
      <c r="A255" s="2">
        <v>254</v>
      </c>
      <c r="B255" s="2">
        <v>355</v>
      </c>
      <c r="C255" s="2" t="s">
        <v>744</v>
      </c>
      <c r="D255" s="2" t="s">
        <v>70</v>
      </c>
      <c r="E255" s="2" t="s">
        <v>33</v>
      </c>
      <c r="F255" s="2" t="str">
        <f>"ΑΚ811467"</f>
        <v>ΑΚ811467</v>
      </c>
    </row>
    <row r="256" spans="1:6" x14ac:dyDescent="0.25">
      <c r="A256" s="2">
        <v>255</v>
      </c>
      <c r="B256" s="2">
        <v>923</v>
      </c>
      <c r="C256" s="2" t="s">
        <v>138</v>
      </c>
      <c r="D256" s="2" t="s">
        <v>49</v>
      </c>
      <c r="E256" s="2" t="s">
        <v>139</v>
      </c>
      <c r="F256" s="2" t="str">
        <f>"ΑΕ753342"</f>
        <v>ΑΕ753342</v>
      </c>
    </row>
    <row r="257" spans="1:6" x14ac:dyDescent="0.25">
      <c r="A257" s="2">
        <v>256</v>
      </c>
      <c r="B257" s="2">
        <v>2739</v>
      </c>
      <c r="C257" s="2" t="s">
        <v>470</v>
      </c>
      <c r="D257" s="2" t="s">
        <v>26</v>
      </c>
      <c r="E257" s="2" t="s">
        <v>19</v>
      </c>
      <c r="F257" s="2" t="str">
        <f>"709583010"</f>
        <v>709583010</v>
      </c>
    </row>
    <row r="258" spans="1:6" x14ac:dyDescent="0.25">
      <c r="A258" s="2">
        <v>257</v>
      </c>
      <c r="B258" s="2">
        <v>2858</v>
      </c>
      <c r="C258" s="2" t="s">
        <v>745</v>
      </c>
      <c r="D258" s="2" t="s">
        <v>118</v>
      </c>
      <c r="E258" s="2" t="s">
        <v>51</v>
      </c>
      <c r="F258" s="2" t="str">
        <f>"ΑΗ737932"</f>
        <v>ΑΗ737932</v>
      </c>
    </row>
    <row r="259" spans="1:6" x14ac:dyDescent="0.25">
      <c r="A259" s="2">
        <v>258</v>
      </c>
      <c r="B259" s="2">
        <v>2464</v>
      </c>
      <c r="C259" s="2" t="s">
        <v>471</v>
      </c>
      <c r="D259" s="2" t="s">
        <v>30</v>
      </c>
      <c r="E259" s="2" t="s">
        <v>70</v>
      </c>
      <c r="F259" s="2" t="str">
        <f>"Α00662381"</f>
        <v>Α00662381</v>
      </c>
    </row>
    <row r="260" spans="1:6" x14ac:dyDescent="0.25">
      <c r="A260" s="2">
        <v>259</v>
      </c>
      <c r="B260" s="2">
        <v>2622</v>
      </c>
      <c r="C260" s="2" t="s">
        <v>472</v>
      </c>
      <c r="D260" s="2" t="s">
        <v>105</v>
      </c>
      <c r="E260" s="2" t="s">
        <v>23</v>
      </c>
      <c r="F260" s="2" t="str">
        <f>"Χ806403"</f>
        <v>Χ806403</v>
      </c>
    </row>
    <row r="261" spans="1:6" x14ac:dyDescent="0.25">
      <c r="A261" s="2">
        <v>260</v>
      </c>
      <c r="B261" s="2">
        <v>1271</v>
      </c>
      <c r="C261" s="2" t="s">
        <v>140</v>
      </c>
      <c r="D261" s="2" t="s">
        <v>33</v>
      </c>
      <c r="E261" s="2" t="s">
        <v>141</v>
      </c>
      <c r="F261" s="2" t="str">
        <f>"ΑΒ967200"</f>
        <v>ΑΒ967200</v>
      </c>
    </row>
    <row r="262" spans="1:6" x14ac:dyDescent="0.25">
      <c r="A262" s="2">
        <v>261</v>
      </c>
      <c r="B262" s="2">
        <v>258</v>
      </c>
      <c r="C262" s="2" t="s">
        <v>142</v>
      </c>
      <c r="D262" s="2" t="s">
        <v>33</v>
      </c>
      <c r="E262" s="2" t="s">
        <v>19</v>
      </c>
      <c r="F262" s="2" t="str">
        <f>"ΑΙ228014"</f>
        <v>ΑΙ228014</v>
      </c>
    </row>
    <row r="263" spans="1:6" x14ac:dyDescent="0.25">
      <c r="A263" s="2">
        <v>262</v>
      </c>
      <c r="B263" s="2">
        <v>915</v>
      </c>
      <c r="C263" s="2" t="s">
        <v>142</v>
      </c>
      <c r="D263" s="2" t="s">
        <v>51</v>
      </c>
      <c r="E263" s="2" t="s">
        <v>19</v>
      </c>
      <c r="F263" s="2" t="str">
        <f>"ΑΖ220723"</f>
        <v>ΑΖ220723</v>
      </c>
    </row>
    <row r="264" spans="1:6" x14ac:dyDescent="0.25">
      <c r="A264" s="2">
        <v>263</v>
      </c>
      <c r="B264" s="2">
        <v>1150</v>
      </c>
      <c r="C264" s="2" t="s">
        <v>143</v>
      </c>
      <c r="D264" s="2" t="s">
        <v>68</v>
      </c>
      <c r="E264" s="2" t="s">
        <v>26</v>
      </c>
      <c r="F264" s="2" t="str">
        <f>"Α00201128"</f>
        <v>Α00201128</v>
      </c>
    </row>
    <row r="265" spans="1:6" x14ac:dyDescent="0.25">
      <c r="A265" s="2">
        <v>264</v>
      </c>
      <c r="B265" s="2">
        <v>2586</v>
      </c>
      <c r="C265" s="2" t="s">
        <v>144</v>
      </c>
      <c r="D265" s="2" t="s">
        <v>145</v>
      </c>
      <c r="E265" s="2" t="s">
        <v>146</v>
      </c>
      <c r="F265" s="2" t="str">
        <f>"ΑΝ353191"</f>
        <v>ΑΝ353191</v>
      </c>
    </row>
    <row r="266" spans="1:6" x14ac:dyDescent="0.25">
      <c r="A266" s="2">
        <v>265</v>
      </c>
      <c r="B266" s="2">
        <v>2630</v>
      </c>
      <c r="C266" s="2" t="s">
        <v>746</v>
      </c>
      <c r="D266" s="2" t="s">
        <v>51</v>
      </c>
      <c r="E266" s="2" t="s">
        <v>33</v>
      </c>
      <c r="F266" s="2" t="str">
        <f>"ΑΖ121381"</f>
        <v>ΑΖ121381</v>
      </c>
    </row>
    <row r="267" spans="1:6" x14ac:dyDescent="0.25">
      <c r="A267" s="2">
        <v>266</v>
      </c>
      <c r="B267" s="2">
        <v>1946</v>
      </c>
      <c r="C267" s="2" t="s">
        <v>147</v>
      </c>
      <c r="D267" s="2" t="s">
        <v>148</v>
      </c>
      <c r="E267" s="2" t="s">
        <v>149</v>
      </c>
      <c r="F267" s="2" t="str">
        <f>"ΑΑ465040"</f>
        <v>ΑΑ465040</v>
      </c>
    </row>
    <row r="268" spans="1:6" x14ac:dyDescent="0.25">
      <c r="A268" s="2">
        <v>267</v>
      </c>
      <c r="B268" s="2">
        <v>1375</v>
      </c>
      <c r="C268" s="2" t="s">
        <v>747</v>
      </c>
      <c r="D268" s="2" t="s">
        <v>26</v>
      </c>
      <c r="E268" s="2" t="s">
        <v>19</v>
      </c>
      <c r="F268" s="2" t="str">
        <f>"Α00630465"</f>
        <v>Α00630465</v>
      </c>
    </row>
    <row r="269" spans="1:6" x14ac:dyDescent="0.25">
      <c r="A269" s="2">
        <v>268</v>
      </c>
      <c r="B269" s="2">
        <v>2824</v>
      </c>
      <c r="C269" s="2" t="s">
        <v>150</v>
      </c>
      <c r="D269" s="2" t="s">
        <v>68</v>
      </c>
      <c r="E269" s="2" t="s">
        <v>19</v>
      </c>
      <c r="F269" s="2" t="str">
        <f>"ΑΕ228357"</f>
        <v>ΑΕ228357</v>
      </c>
    </row>
    <row r="270" spans="1:6" x14ac:dyDescent="0.25">
      <c r="A270" s="2">
        <v>269</v>
      </c>
      <c r="B270" s="2">
        <v>1610</v>
      </c>
      <c r="C270" s="2" t="s">
        <v>748</v>
      </c>
      <c r="D270" s="2" t="s">
        <v>145</v>
      </c>
      <c r="E270" s="2" t="s">
        <v>11</v>
      </c>
      <c r="F270" s="2" t="str">
        <f>"ΑΕ660966"</f>
        <v>ΑΕ660966</v>
      </c>
    </row>
    <row r="271" spans="1:6" x14ac:dyDescent="0.25">
      <c r="A271" s="2">
        <v>270</v>
      </c>
      <c r="B271" s="2">
        <v>512</v>
      </c>
      <c r="C271" s="2" t="s">
        <v>749</v>
      </c>
      <c r="D271" s="2" t="s">
        <v>26</v>
      </c>
      <c r="E271" s="2" t="s">
        <v>750</v>
      </c>
      <c r="F271" s="2" t="str">
        <f>"ΑΕ783740"</f>
        <v>ΑΕ783740</v>
      </c>
    </row>
    <row r="272" spans="1:6" x14ac:dyDescent="0.25">
      <c r="A272" s="2">
        <v>271</v>
      </c>
      <c r="B272" s="2">
        <v>584</v>
      </c>
      <c r="C272" s="2" t="s">
        <v>751</v>
      </c>
      <c r="D272" s="2" t="s">
        <v>752</v>
      </c>
      <c r="E272" s="2" t="s">
        <v>376</v>
      </c>
      <c r="F272" s="2" t="str">
        <f>"ΑΗ925675"</f>
        <v>ΑΗ925675</v>
      </c>
    </row>
    <row r="273" spans="1:6" x14ac:dyDescent="0.25">
      <c r="A273" s="2">
        <v>272</v>
      </c>
      <c r="B273" s="2">
        <v>2503</v>
      </c>
      <c r="C273" s="2" t="s">
        <v>151</v>
      </c>
      <c r="D273" s="2" t="s">
        <v>28</v>
      </c>
      <c r="E273" s="2" t="s">
        <v>146</v>
      </c>
      <c r="F273" s="2" t="str">
        <f>"ΑΖ499456"</f>
        <v>ΑΖ499456</v>
      </c>
    </row>
    <row r="274" spans="1:6" x14ac:dyDescent="0.25">
      <c r="A274" s="2">
        <v>273</v>
      </c>
      <c r="B274" s="2">
        <v>2570</v>
      </c>
      <c r="C274" s="2" t="s">
        <v>152</v>
      </c>
      <c r="D274" s="2" t="s">
        <v>11</v>
      </c>
      <c r="E274" s="2" t="s">
        <v>112</v>
      </c>
      <c r="F274" s="2" t="str">
        <f>"2013331"</f>
        <v>2013331</v>
      </c>
    </row>
    <row r="275" spans="1:6" x14ac:dyDescent="0.25">
      <c r="A275" s="2">
        <v>274</v>
      </c>
      <c r="B275" s="2">
        <v>488</v>
      </c>
      <c r="C275" s="2" t="s">
        <v>153</v>
      </c>
      <c r="D275" s="2" t="s">
        <v>33</v>
      </c>
      <c r="E275" s="2" t="s">
        <v>19</v>
      </c>
      <c r="F275" s="2" t="str">
        <f>"Α00480701"</f>
        <v>Α00480701</v>
      </c>
    </row>
    <row r="276" spans="1:6" x14ac:dyDescent="0.25">
      <c r="A276" s="2">
        <v>275</v>
      </c>
      <c r="B276" s="2">
        <v>576</v>
      </c>
      <c r="C276" s="2" t="s">
        <v>473</v>
      </c>
      <c r="D276" s="2" t="s">
        <v>474</v>
      </c>
      <c r="E276" s="2" t="s">
        <v>8</v>
      </c>
      <c r="F276" s="2" t="str">
        <f>"ΑΕ336407"</f>
        <v>ΑΕ336407</v>
      </c>
    </row>
    <row r="277" spans="1:6" x14ac:dyDescent="0.25">
      <c r="A277" s="2">
        <v>276</v>
      </c>
      <c r="B277" s="2">
        <v>829</v>
      </c>
      <c r="C277" s="2" t="s">
        <v>154</v>
      </c>
      <c r="D277" s="2" t="s">
        <v>19</v>
      </c>
      <c r="E277" s="2" t="s">
        <v>23</v>
      </c>
      <c r="F277" s="2" t="str">
        <f>"ΑΙ195394"</f>
        <v>ΑΙ195394</v>
      </c>
    </row>
    <row r="278" spans="1:6" x14ac:dyDescent="0.25">
      <c r="A278" s="2">
        <v>277</v>
      </c>
      <c r="B278" s="2">
        <v>1322</v>
      </c>
      <c r="C278" s="2" t="s">
        <v>155</v>
      </c>
      <c r="D278" s="2" t="s">
        <v>68</v>
      </c>
      <c r="E278" s="2" t="s">
        <v>70</v>
      </c>
      <c r="F278" s="2" t="str">
        <f>"Α03979410"</f>
        <v>Α03979410</v>
      </c>
    </row>
    <row r="279" spans="1:6" x14ac:dyDescent="0.25">
      <c r="A279" s="2">
        <v>278</v>
      </c>
      <c r="B279" s="2">
        <v>2618</v>
      </c>
      <c r="C279" s="2" t="s">
        <v>753</v>
      </c>
      <c r="D279" s="2" t="s">
        <v>66</v>
      </c>
      <c r="E279" s="2" t="s">
        <v>118</v>
      </c>
      <c r="F279" s="2" t="str">
        <f>"Α00980643"</f>
        <v>Α00980643</v>
      </c>
    </row>
    <row r="280" spans="1:6" x14ac:dyDescent="0.25">
      <c r="A280" s="2">
        <v>279</v>
      </c>
      <c r="B280" s="2">
        <v>1382</v>
      </c>
      <c r="C280" s="2" t="s">
        <v>475</v>
      </c>
      <c r="D280" s="2" t="s">
        <v>62</v>
      </c>
      <c r="E280" s="2" t="s">
        <v>100</v>
      </c>
      <c r="F280" s="2" t="str">
        <f>"ΑΕ729036"</f>
        <v>ΑΕ729036</v>
      </c>
    </row>
    <row r="281" spans="1:6" x14ac:dyDescent="0.25">
      <c r="A281" s="2">
        <v>280</v>
      </c>
      <c r="B281" s="2">
        <v>2076</v>
      </c>
      <c r="C281" s="2" t="s">
        <v>754</v>
      </c>
      <c r="D281" s="2" t="s">
        <v>94</v>
      </c>
      <c r="E281" s="2" t="s">
        <v>70</v>
      </c>
      <c r="F281" s="2" t="str">
        <f>"Α00349760"</f>
        <v>Α00349760</v>
      </c>
    </row>
    <row r="282" spans="1:6" x14ac:dyDescent="0.25">
      <c r="A282" s="2">
        <v>281</v>
      </c>
      <c r="B282" s="2">
        <v>1889</v>
      </c>
      <c r="C282" s="2" t="s">
        <v>156</v>
      </c>
      <c r="D282" s="2" t="s">
        <v>145</v>
      </c>
      <c r="E282" s="2" t="s">
        <v>8</v>
      </c>
      <c r="F282" s="2" t="str">
        <f>"Α01161146"</f>
        <v>Α01161146</v>
      </c>
    </row>
    <row r="283" spans="1:6" x14ac:dyDescent="0.25">
      <c r="A283" s="2">
        <v>282</v>
      </c>
      <c r="B283" s="2">
        <v>329</v>
      </c>
      <c r="C283" s="2" t="s">
        <v>755</v>
      </c>
      <c r="D283" s="2" t="s">
        <v>756</v>
      </c>
      <c r="E283" s="2" t="s">
        <v>33</v>
      </c>
      <c r="F283" s="2" t="str">
        <f>"ΑΡ196426"</f>
        <v>ΑΡ196426</v>
      </c>
    </row>
    <row r="284" spans="1:6" x14ac:dyDescent="0.25">
      <c r="A284" s="2">
        <v>283</v>
      </c>
      <c r="B284" s="2">
        <v>1528</v>
      </c>
      <c r="C284" s="2" t="s">
        <v>157</v>
      </c>
      <c r="D284" s="2" t="s">
        <v>158</v>
      </c>
      <c r="E284" s="2" t="s">
        <v>159</v>
      </c>
      <c r="F284" s="2" t="str">
        <f>"ΑΖ089010"</f>
        <v>ΑΖ089010</v>
      </c>
    </row>
    <row r="285" spans="1:6" x14ac:dyDescent="0.25">
      <c r="A285" s="2">
        <v>284</v>
      </c>
      <c r="B285" s="2">
        <v>2174</v>
      </c>
      <c r="C285" s="2" t="s">
        <v>757</v>
      </c>
      <c r="D285" s="2" t="s">
        <v>123</v>
      </c>
      <c r="E285" s="2" t="s">
        <v>93</v>
      </c>
      <c r="F285" s="2" t="str">
        <f>"ΑΕ729168"</f>
        <v>ΑΕ729168</v>
      </c>
    </row>
    <row r="286" spans="1:6" x14ac:dyDescent="0.25">
      <c r="A286" s="2">
        <v>285</v>
      </c>
      <c r="B286" s="2">
        <v>2799</v>
      </c>
      <c r="C286" s="2" t="s">
        <v>160</v>
      </c>
      <c r="D286" s="2" t="s">
        <v>88</v>
      </c>
      <c r="E286" s="2" t="s">
        <v>161</v>
      </c>
      <c r="F286" s="2" t="str">
        <f>"Α00164429"</f>
        <v>Α00164429</v>
      </c>
    </row>
    <row r="287" spans="1:6" x14ac:dyDescent="0.25">
      <c r="A287" s="2">
        <v>286</v>
      </c>
      <c r="B287" s="2">
        <v>1487</v>
      </c>
      <c r="C287" s="2" t="s">
        <v>758</v>
      </c>
      <c r="D287" s="2" t="s">
        <v>40</v>
      </c>
      <c r="E287" s="2" t="s">
        <v>11</v>
      </c>
      <c r="F287" s="2" t="str">
        <f>"711725013"</f>
        <v>711725013</v>
      </c>
    </row>
    <row r="288" spans="1:6" x14ac:dyDescent="0.25">
      <c r="A288" s="2">
        <v>287</v>
      </c>
      <c r="B288" s="2">
        <v>1204</v>
      </c>
      <c r="C288" s="2" t="s">
        <v>162</v>
      </c>
      <c r="D288" s="2" t="s">
        <v>11</v>
      </c>
      <c r="E288" s="2" t="s">
        <v>8</v>
      </c>
      <c r="F288" s="2" t="str">
        <f>"ΑΑ975323"</f>
        <v>ΑΑ975323</v>
      </c>
    </row>
    <row r="289" spans="1:6" x14ac:dyDescent="0.25">
      <c r="A289" s="2">
        <v>288</v>
      </c>
      <c r="B289" s="2">
        <v>2631</v>
      </c>
      <c r="C289" s="2" t="s">
        <v>759</v>
      </c>
      <c r="D289" s="2" t="s">
        <v>70</v>
      </c>
      <c r="E289" s="2" t="s">
        <v>11</v>
      </c>
      <c r="F289" s="2" t="str">
        <f>"711293011"</f>
        <v>711293011</v>
      </c>
    </row>
    <row r="290" spans="1:6" x14ac:dyDescent="0.25">
      <c r="A290" s="2">
        <v>289</v>
      </c>
      <c r="B290" s="2">
        <v>555</v>
      </c>
      <c r="C290" s="2" t="s">
        <v>760</v>
      </c>
      <c r="D290" s="2" t="s">
        <v>238</v>
      </c>
      <c r="E290" s="2" t="s">
        <v>761</v>
      </c>
      <c r="F290" s="2" t="str">
        <f>"Α00146785"</f>
        <v>Α00146785</v>
      </c>
    </row>
    <row r="291" spans="1:6" x14ac:dyDescent="0.25">
      <c r="A291" s="2">
        <v>290</v>
      </c>
      <c r="B291" s="2">
        <v>1840</v>
      </c>
      <c r="C291" s="2" t="s">
        <v>476</v>
      </c>
      <c r="D291" s="2" t="s">
        <v>437</v>
      </c>
      <c r="E291" s="2" t="s">
        <v>141</v>
      </c>
      <c r="F291" s="2" t="str">
        <f>"Χ649855"</f>
        <v>Χ649855</v>
      </c>
    </row>
    <row r="292" spans="1:6" x14ac:dyDescent="0.25">
      <c r="A292" s="2">
        <v>291</v>
      </c>
      <c r="B292" s="2">
        <v>1784</v>
      </c>
      <c r="C292" s="2" t="s">
        <v>477</v>
      </c>
      <c r="D292" s="2" t="s">
        <v>478</v>
      </c>
      <c r="E292" s="2" t="s">
        <v>93</v>
      </c>
      <c r="F292" s="2" t="str">
        <f>"ΑΙ839983"</f>
        <v>ΑΙ839983</v>
      </c>
    </row>
    <row r="293" spans="1:6" x14ac:dyDescent="0.25">
      <c r="A293" s="2">
        <v>292</v>
      </c>
      <c r="B293" s="2">
        <v>1499</v>
      </c>
      <c r="C293" s="2" t="s">
        <v>477</v>
      </c>
      <c r="D293" s="2" t="s">
        <v>720</v>
      </c>
      <c r="E293" s="2" t="s">
        <v>8</v>
      </c>
      <c r="F293" s="2" t="str">
        <f>"ΑΡ342200"</f>
        <v>ΑΡ342200</v>
      </c>
    </row>
    <row r="294" spans="1:6" x14ac:dyDescent="0.25">
      <c r="A294" s="2">
        <v>293</v>
      </c>
      <c r="B294" s="2">
        <v>296</v>
      </c>
      <c r="C294" s="2" t="s">
        <v>762</v>
      </c>
      <c r="D294" s="2" t="s">
        <v>763</v>
      </c>
      <c r="E294" s="2" t="s">
        <v>219</v>
      </c>
      <c r="F294" s="2" t="str">
        <f>"Χ894359"</f>
        <v>Χ894359</v>
      </c>
    </row>
    <row r="295" spans="1:6" x14ac:dyDescent="0.25">
      <c r="A295" s="2">
        <v>294</v>
      </c>
      <c r="B295" s="2">
        <v>2634</v>
      </c>
      <c r="C295" s="2" t="s">
        <v>896</v>
      </c>
      <c r="D295" s="2" t="s">
        <v>19</v>
      </c>
      <c r="E295" s="2" t="s">
        <v>31</v>
      </c>
      <c r="F295" s="2" t="str">
        <f>"ΑΜ496536"</f>
        <v>ΑΜ496536</v>
      </c>
    </row>
    <row r="296" spans="1:6" x14ac:dyDescent="0.25">
      <c r="A296" s="2">
        <v>295</v>
      </c>
      <c r="B296" s="2">
        <v>2789</v>
      </c>
      <c r="C296" s="2" t="s">
        <v>163</v>
      </c>
      <c r="D296" s="2" t="s">
        <v>33</v>
      </c>
      <c r="E296" s="2" t="s">
        <v>11</v>
      </c>
      <c r="F296" s="2" t="str">
        <f>"ΑΜ303520"</f>
        <v>ΑΜ303520</v>
      </c>
    </row>
    <row r="297" spans="1:6" x14ac:dyDescent="0.25">
      <c r="A297" s="2">
        <v>296</v>
      </c>
      <c r="B297" s="2">
        <v>591</v>
      </c>
      <c r="C297" s="2" t="s">
        <v>164</v>
      </c>
      <c r="D297" s="2" t="s">
        <v>68</v>
      </c>
      <c r="E297" s="2" t="s">
        <v>51</v>
      </c>
      <c r="F297" s="2" t="str">
        <f>"ΑΚ700765"</f>
        <v>ΑΚ700765</v>
      </c>
    </row>
    <row r="298" spans="1:6" x14ac:dyDescent="0.25">
      <c r="A298" s="2">
        <v>297</v>
      </c>
      <c r="B298" s="2">
        <v>2144</v>
      </c>
      <c r="C298" s="2" t="s">
        <v>479</v>
      </c>
      <c r="D298" s="2" t="s">
        <v>23</v>
      </c>
      <c r="E298" s="2" t="s">
        <v>480</v>
      </c>
      <c r="F298" s="2" t="str">
        <f>"ΑΡ504146"</f>
        <v>ΑΡ504146</v>
      </c>
    </row>
    <row r="299" spans="1:6" x14ac:dyDescent="0.25">
      <c r="A299" s="2">
        <v>298</v>
      </c>
      <c r="B299" s="2">
        <v>747</v>
      </c>
      <c r="C299" s="2" t="s">
        <v>764</v>
      </c>
      <c r="D299" s="2" t="s">
        <v>765</v>
      </c>
      <c r="E299" s="2" t="s">
        <v>565</v>
      </c>
      <c r="F299" s="2" t="str">
        <f>"ΑΙ329212"</f>
        <v>ΑΙ329212</v>
      </c>
    </row>
    <row r="300" spans="1:6" x14ac:dyDescent="0.25">
      <c r="A300" s="2">
        <v>299</v>
      </c>
      <c r="B300" s="2">
        <v>906</v>
      </c>
      <c r="C300" s="2" t="s">
        <v>766</v>
      </c>
      <c r="D300" s="2" t="s">
        <v>767</v>
      </c>
      <c r="E300" s="2" t="s">
        <v>768</v>
      </c>
      <c r="F300" s="2" t="str">
        <f>"Α00577222"</f>
        <v>Α00577222</v>
      </c>
    </row>
    <row r="301" spans="1:6" x14ac:dyDescent="0.25">
      <c r="A301" s="2">
        <v>300</v>
      </c>
      <c r="B301" s="2">
        <v>2766</v>
      </c>
      <c r="C301" s="2" t="s">
        <v>165</v>
      </c>
      <c r="D301" s="2" t="s">
        <v>166</v>
      </c>
      <c r="E301" s="2" t="s">
        <v>167</v>
      </c>
      <c r="F301" s="2" t="str">
        <f>"ΑΒ110111"</f>
        <v>ΑΒ110111</v>
      </c>
    </row>
    <row r="302" spans="1:6" x14ac:dyDescent="0.25">
      <c r="A302" s="2">
        <v>301</v>
      </c>
      <c r="B302" s="2">
        <v>519</v>
      </c>
      <c r="C302" s="2" t="s">
        <v>168</v>
      </c>
      <c r="D302" s="2" t="s">
        <v>145</v>
      </c>
      <c r="E302" s="2" t="s">
        <v>169</v>
      </c>
      <c r="F302" s="2" t="str">
        <f>"ΑΗ767004"</f>
        <v>ΑΗ767004</v>
      </c>
    </row>
    <row r="303" spans="1:6" x14ac:dyDescent="0.25">
      <c r="A303" s="2">
        <v>302</v>
      </c>
      <c r="B303" s="2">
        <v>1598</v>
      </c>
      <c r="C303" s="2" t="s">
        <v>769</v>
      </c>
      <c r="D303" s="2" t="s">
        <v>770</v>
      </c>
      <c r="E303" s="2" t="s">
        <v>33</v>
      </c>
      <c r="F303" s="2" t="str">
        <f>"ΑΝ892100"</f>
        <v>ΑΝ892100</v>
      </c>
    </row>
    <row r="304" spans="1:6" x14ac:dyDescent="0.25">
      <c r="A304" s="2">
        <v>303</v>
      </c>
      <c r="B304" s="2">
        <v>23</v>
      </c>
      <c r="C304" s="2" t="s">
        <v>897</v>
      </c>
      <c r="D304" s="2" t="s">
        <v>898</v>
      </c>
      <c r="E304" s="2" t="s">
        <v>565</v>
      </c>
      <c r="F304" s="2" t="str">
        <f>"ΑΕ062223"</f>
        <v>ΑΕ062223</v>
      </c>
    </row>
    <row r="305" spans="1:6" x14ac:dyDescent="0.25">
      <c r="A305" s="2">
        <v>304</v>
      </c>
      <c r="B305" s="2">
        <v>345</v>
      </c>
      <c r="C305" s="2" t="s">
        <v>170</v>
      </c>
      <c r="D305" s="2" t="s">
        <v>28</v>
      </c>
      <c r="E305" s="2" t="s">
        <v>171</v>
      </c>
      <c r="F305" s="2" t="str">
        <f>"ΑΖ529442"</f>
        <v>ΑΖ529442</v>
      </c>
    </row>
    <row r="306" spans="1:6" x14ac:dyDescent="0.25">
      <c r="A306" s="2">
        <v>305</v>
      </c>
      <c r="B306" s="2">
        <v>1437</v>
      </c>
      <c r="C306" s="2" t="s">
        <v>172</v>
      </c>
      <c r="D306" s="2" t="s">
        <v>10</v>
      </c>
      <c r="E306" s="2" t="s">
        <v>26</v>
      </c>
      <c r="F306" s="2" t="str">
        <f>"ΑΚ652935"</f>
        <v>ΑΚ652935</v>
      </c>
    </row>
    <row r="307" spans="1:6" x14ac:dyDescent="0.25">
      <c r="A307" s="2">
        <v>306</v>
      </c>
      <c r="B307" s="2">
        <v>2229</v>
      </c>
      <c r="C307" s="2" t="s">
        <v>173</v>
      </c>
      <c r="D307" s="2" t="s">
        <v>68</v>
      </c>
      <c r="E307" s="2" t="s">
        <v>134</v>
      </c>
      <c r="F307" s="2" t="str">
        <f>"Α00411658"</f>
        <v>Α00411658</v>
      </c>
    </row>
    <row r="308" spans="1:6" x14ac:dyDescent="0.25">
      <c r="A308" s="2">
        <v>307</v>
      </c>
      <c r="B308" s="2">
        <v>810</v>
      </c>
      <c r="C308" s="2" t="s">
        <v>174</v>
      </c>
      <c r="D308" s="2" t="s">
        <v>8</v>
      </c>
      <c r="E308" s="2" t="s">
        <v>11</v>
      </c>
      <c r="F308" s="2" t="str">
        <f>"ΑΕ373779"</f>
        <v>ΑΕ373779</v>
      </c>
    </row>
    <row r="309" spans="1:6" x14ac:dyDescent="0.25">
      <c r="A309" s="2">
        <v>308</v>
      </c>
      <c r="B309" s="2">
        <v>853</v>
      </c>
      <c r="C309" s="2" t="s">
        <v>771</v>
      </c>
      <c r="D309" s="2" t="s">
        <v>253</v>
      </c>
      <c r="E309" s="2" t="s">
        <v>45</v>
      </c>
      <c r="F309" s="2" t="str">
        <f>"Α01082615"</f>
        <v>Α01082615</v>
      </c>
    </row>
    <row r="310" spans="1:6" x14ac:dyDescent="0.25">
      <c r="A310" s="2">
        <v>309</v>
      </c>
      <c r="B310" s="2">
        <v>1829</v>
      </c>
      <c r="C310" s="2" t="s">
        <v>772</v>
      </c>
      <c r="D310" s="2" t="s">
        <v>773</v>
      </c>
      <c r="E310" s="2" t="s">
        <v>774</v>
      </c>
      <c r="F310" s="2" t="str">
        <f>"ΑΖ218516"</f>
        <v>ΑΖ218516</v>
      </c>
    </row>
    <row r="311" spans="1:6" x14ac:dyDescent="0.25">
      <c r="A311" s="2">
        <v>310</v>
      </c>
      <c r="B311" s="2">
        <v>402</v>
      </c>
      <c r="C311" s="2" t="s">
        <v>481</v>
      </c>
      <c r="D311" s="2" t="s">
        <v>482</v>
      </c>
      <c r="E311" s="2" t="s">
        <v>11</v>
      </c>
      <c r="F311" s="2" t="str">
        <f>"ΑΑ038252"</f>
        <v>ΑΑ038252</v>
      </c>
    </row>
    <row r="312" spans="1:6" x14ac:dyDescent="0.25">
      <c r="A312" s="2">
        <v>311</v>
      </c>
      <c r="B312" s="2">
        <v>662</v>
      </c>
      <c r="C312" s="2" t="s">
        <v>775</v>
      </c>
      <c r="D312" s="2" t="s">
        <v>45</v>
      </c>
      <c r="E312" s="2" t="s">
        <v>40</v>
      </c>
      <c r="F312" s="2" t="str">
        <f>"ΑΙ216233"</f>
        <v>ΑΙ216233</v>
      </c>
    </row>
    <row r="313" spans="1:6" x14ac:dyDescent="0.25">
      <c r="A313" s="2">
        <v>312</v>
      </c>
      <c r="B313" s="2">
        <v>1268</v>
      </c>
      <c r="C313" s="2" t="s">
        <v>776</v>
      </c>
      <c r="D313" s="2" t="s">
        <v>777</v>
      </c>
      <c r="E313" s="2" t="s">
        <v>19</v>
      </c>
      <c r="F313" s="2" t="str">
        <f>"ΑΑ969535"</f>
        <v>ΑΑ969535</v>
      </c>
    </row>
    <row r="314" spans="1:6" x14ac:dyDescent="0.25">
      <c r="A314" s="2">
        <v>313</v>
      </c>
      <c r="B314" s="2">
        <v>784</v>
      </c>
      <c r="C314" s="2" t="s">
        <v>483</v>
      </c>
      <c r="D314" s="2" t="s">
        <v>106</v>
      </c>
      <c r="E314" s="2" t="s">
        <v>93</v>
      </c>
      <c r="F314" s="2" t="str">
        <f>"900859018"</f>
        <v>900859018</v>
      </c>
    </row>
    <row r="315" spans="1:6" x14ac:dyDescent="0.25">
      <c r="A315" s="2">
        <v>314</v>
      </c>
      <c r="B315" s="2">
        <v>2707</v>
      </c>
      <c r="C315" s="2" t="s">
        <v>484</v>
      </c>
      <c r="D315" s="2" t="s">
        <v>171</v>
      </c>
      <c r="E315" s="2" t="s">
        <v>33</v>
      </c>
      <c r="F315" s="2" t="str">
        <f>"ΑΗ758570"</f>
        <v>ΑΗ758570</v>
      </c>
    </row>
    <row r="316" spans="1:6" x14ac:dyDescent="0.25">
      <c r="A316" s="2">
        <v>315</v>
      </c>
      <c r="B316" s="2">
        <v>2354</v>
      </c>
      <c r="C316" s="2" t="s">
        <v>778</v>
      </c>
      <c r="D316" s="2" t="s">
        <v>30</v>
      </c>
      <c r="E316" s="2" t="s">
        <v>779</v>
      </c>
      <c r="F316" s="2" t="str">
        <f>"ΑΑ400119"</f>
        <v>ΑΑ400119</v>
      </c>
    </row>
    <row r="317" spans="1:6" x14ac:dyDescent="0.25">
      <c r="A317" s="2">
        <v>316</v>
      </c>
      <c r="B317" s="2">
        <v>1170</v>
      </c>
      <c r="C317" s="2" t="s">
        <v>780</v>
      </c>
      <c r="D317" s="2" t="s">
        <v>8</v>
      </c>
      <c r="E317" s="2" t="s">
        <v>11</v>
      </c>
      <c r="F317" s="2" t="str">
        <f>"ΑΒ999160"</f>
        <v>ΑΒ999160</v>
      </c>
    </row>
    <row r="318" spans="1:6" x14ac:dyDescent="0.25">
      <c r="A318" s="2">
        <v>317</v>
      </c>
      <c r="B318" s="2">
        <v>2438</v>
      </c>
      <c r="C318" s="2" t="s">
        <v>781</v>
      </c>
      <c r="D318" s="2" t="s">
        <v>171</v>
      </c>
      <c r="E318" s="2" t="s">
        <v>33</v>
      </c>
      <c r="F318" s="2" t="str">
        <f>"ΑΚ355278"</f>
        <v>ΑΚ355278</v>
      </c>
    </row>
    <row r="319" spans="1:6" x14ac:dyDescent="0.25">
      <c r="A319" s="2">
        <v>318</v>
      </c>
      <c r="B319" s="2">
        <v>2081</v>
      </c>
      <c r="C319" s="2" t="s">
        <v>175</v>
      </c>
      <c r="D319" s="2" t="s">
        <v>176</v>
      </c>
      <c r="E319" s="2" t="s">
        <v>19</v>
      </c>
      <c r="F319" s="2" t="str">
        <f>"ΑΑ035202"</f>
        <v>ΑΑ035202</v>
      </c>
    </row>
    <row r="320" spans="1:6" x14ac:dyDescent="0.25">
      <c r="A320" s="2">
        <v>319</v>
      </c>
      <c r="B320" s="2">
        <v>2190</v>
      </c>
      <c r="C320" s="2" t="s">
        <v>485</v>
      </c>
      <c r="D320" s="2" t="s">
        <v>420</v>
      </c>
      <c r="E320" s="2" t="s">
        <v>116</v>
      </c>
      <c r="F320" s="2" t="str">
        <f>"Α00241226"</f>
        <v>Α00241226</v>
      </c>
    </row>
    <row r="321" spans="1:6" x14ac:dyDescent="0.25">
      <c r="A321" s="2">
        <v>320</v>
      </c>
      <c r="B321" s="2">
        <v>1117</v>
      </c>
      <c r="C321" s="2" t="s">
        <v>177</v>
      </c>
      <c r="D321" s="2" t="s">
        <v>8</v>
      </c>
      <c r="E321" s="2" t="s">
        <v>86</v>
      </c>
      <c r="F321" s="2" t="str">
        <f>"ΑΖ215333"</f>
        <v>ΑΖ215333</v>
      </c>
    </row>
    <row r="322" spans="1:6" x14ac:dyDescent="0.25">
      <c r="A322" s="2">
        <v>321</v>
      </c>
      <c r="B322" s="2">
        <v>302</v>
      </c>
      <c r="C322" s="2" t="s">
        <v>486</v>
      </c>
      <c r="D322" s="2" t="s">
        <v>19</v>
      </c>
      <c r="E322" s="2" t="s">
        <v>70</v>
      </c>
      <c r="F322" s="2" t="str">
        <f>"710946015"</f>
        <v>710946015</v>
      </c>
    </row>
    <row r="323" spans="1:6" x14ac:dyDescent="0.25">
      <c r="A323" s="2">
        <v>322</v>
      </c>
      <c r="B323" s="2">
        <v>150</v>
      </c>
      <c r="C323" s="2" t="s">
        <v>782</v>
      </c>
      <c r="D323" s="2" t="s">
        <v>21</v>
      </c>
      <c r="E323" s="2" t="s">
        <v>351</v>
      </c>
      <c r="F323" s="2" t="str">
        <f>"ΑΝ045149"</f>
        <v>ΑΝ045149</v>
      </c>
    </row>
    <row r="324" spans="1:6" x14ac:dyDescent="0.25">
      <c r="A324" s="2">
        <v>323</v>
      </c>
      <c r="B324" s="2">
        <v>805</v>
      </c>
      <c r="C324" s="2" t="s">
        <v>487</v>
      </c>
      <c r="D324" s="2" t="s">
        <v>123</v>
      </c>
      <c r="E324" s="2" t="s">
        <v>8</v>
      </c>
      <c r="F324" s="2" t="str">
        <f>"ΑΚ987523"</f>
        <v>ΑΚ987523</v>
      </c>
    </row>
    <row r="325" spans="1:6" x14ac:dyDescent="0.25">
      <c r="A325" s="2">
        <v>324</v>
      </c>
      <c r="B325" s="2">
        <v>389</v>
      </c>
      <c r="C325" s="2" t="s">
        <v>178</v>
      </c>
      <c r="D325" s="2" t="s">
        <v>116</v>
      </c>
      <c r="E325" s="2" t="s">
        <v>19</v>
      </c>
      <c r="F325" s="2" t="str">
        <f>"Α00563016"</f>
        <v>Α00563016</v>
      </c>
    </row>
    <row r="326" spans="1:6" x14ac:dyDescent="0.25">
      <c r="A326" s="2">
        <v>325</v>
      </c>
      <c r="B326" s="2">
        <v>2395</v>
      </c>
      <c r="C326" s="2" t="s">
        <v>178</v>
      </c>
      <c r="D326" s="2" t="s">
        <v>141</v>
      </c>
      <c r="E326" s="2" t="s">
        <v>171</v>
      </c>
      <c r="F326" s="2" t="str">
        <f>"ΑΕ564183"</f>
        <v>ΑΕ564183</v>
      </c>
    </row>
    <row r="327" spans="1:6" x14ac:dyDescent="0.25">
      <c r="A327" s="2">
        <v>326</v>
      </c>
      <c r="B327" s="2">
        <v>474</v>
      </c>
      <c r="C327" s="2" t="s">
        <v>783</v>
      </c>
      <c r="D327" s="2" t="s">
        <v>33</v>
      </c>
      <c r="E327" s="2" t="s">
        <v>33</v>
      </c>
      <c r="F327" s="2" t="str">
        <f>"ΑΙ757258"</f>
        <v>ΑΙ757258</v>
      </c>
    </row>
    <row r="328" spans="1:6" x14ac:dyDescent="0.25">
      <c r="A328" s="2">
        <v>327</v>
      </c>
      <c r="B328" s="2">
        <v>879</v>
      </c>
      <c r="C328" s="2" t="s">
        <v>784</v>
      </c>
      <c r="D328" s="2" t="s">
        <v>185</v>
      </c>
      <c r="E328" s="2" t="s">
        <v>248</v>
      </c>
      <c r="F328" s="2" t="str">
        <f>"Α00244956"</f>
        <v>Α00244956</v>
      </c>
    </row>
    <row r="329" spans="1:6" x14ac:dyDescent="0.25">
      <c r="A329" s="2">
        <v>328</v>
      </c>
      <c r="B329" s="2">
        <v>383</v>
      </c>
      <c r="C329" s="2" t="s">
        <v>179</v>
      </c>
      <c r="D329" s="2" t="s">
        <v>180</v>
      </c>
      <c r="E329" s="2" t="s">
        <v>21</v>
      </c>
      <c r="F329" s="2" t="str">
        <f>"Χ814942"</f>
        <v>Χ814942</v>
      </c>
    </row>
    <row r="330" spans="1:6" x14ac:dyDescent="0.25">
      <c r="A330" s="2">
        <v>329</v>
      </c>
      <c r="B330" s="2">
        <v>414</v>
      </c>
      <c r="C330" s="2" t="s">
        <v>181</v>
      </c>
      <c r="D330" s="2" t="s">
        <v>40</v>
      </c>
      <c r="E330" s="2" t="s">
        <v>182</v>
      </c>
      <c r="F330" s="2" t="str">
        <f>"ΑΟ095946"</f>
        <v>ΑΟ095946</v>
      </c>
    </row>
    <row r="331" spans="1:6" x14ac:dyDescent="0.25">
      <c r="A331" s="2">
        <v>330</v>
      </c>
      <c r="B331" s="2">
        <v>746</v>
      </c>
      <c r="C331" s="2" t="s">
        <v>183</v>
      </c>
      <c r="D331" s="2" t="s">
        <v>70</v>
      </c>
      <c r="E331" s="2" t="s">
        <v>19</v>
      </c>
      <c r="F331" s="2" t="str">
        <f>"ΑΗ702785"</f>
        <v>ΑΗ702785</v>
      </c>
    </row>
    <row r="332" spans="1:6" x14ac:dyDescent="0.25">
      <c r="A332" s="2">
        <v>331</v>
      </c>
      <c r="B332" s="2">
        <v>634</v>
      </c>
      <c r="C332" s="2" t="s">
        <v>184</v>
      </c>
      <c r="D332" s="2" t="s">
        <v>185</v>
      </c>
      <c r="E332" s="2" t="s">
        <v>11</v>
      </c>
      <c r="F332" s="2" t="str">
        <f>"Χ529279"</f>
        <v>Χ529279</v>
      </c>
    </row>
    <row r="333" spans="1:6" x14ac:dyDescent="0.25">
      <c r="A333" s="2">
        <v>332</v>
      </c>
      <c r="B333" s="2">
        <v>2787</v>
      </c>
      <c r="C333" s="2" t="s">
        <v>186</v>
      </c>
      <c r="D333" s="2" t="s">
        <v>187</v>
      </c>
      <c r="E333" s="2" t="s">
        <v>8</v>
      </c>
      <c r="F333" s="2" t="str">
        <f>"ΑΗ722680"</f>
        <v>ΑΗ722680</v>
      </c>
    </row>
    <row r="334" spans="1:6" x14ac:dyDescent="0.25">
      <c r="A334" s="2">
        <v>333</v>
      </c>
      <c r="B334" s="2">
        <v>2245</v>
      </c>
      <c r="C334" s="2" t="s">
        <v>188</v>
      </c>
      <c r="D334" s="2" t="s">
        <v>189</v>
      </c>
      <c r="E334" s="2" t="s">
        <v>54</v>
      </c>
      <c r="F334" s="2" t="str">
        <f>"AN599925"</f>
        <v>AN599925</v>
      </c>
    </row>
    <row r="335" spans="1:6" x14ac:dyDescent="0.25">
      <c r="A335" s="2">
        <v>334</v>
      </c>
      <c r="B335" s="2">
        <v>2215</v>
      </c>
      <c r="C335" s="2" t="s">
        <v>488</v>
      </c>
      <c r="D335" s="2" t="s">
        <v>489</v>
      </c>
      <c r="E335" s="2" t="s">
        <v>11</v>
      </c>
      <c r="F335" s="2" t="str">
        <f>"ΑΗ005249"</f>
        <v>ΑΗ005249</v>
      </c>
    </row>
    <row r="336" spans="1:6" x14ac:dyDescent="0.25">
      <c r="A336" s="2">
        <v>335</v>
      </c>
      <c r="B336" s="2">
        <v>1755</v>
      </c>
      <c r="C336" s="2" t="s">
        <v>785</v>
      </c>
      <c r="D336" s="2" t="s">
        <v>786</v>
      </c>
      <c r="E336" s="2" t="s">
        <v>310</v>
      </c>
      <c r="F336" s="2" t="str">
        <f>"ΑΚ065601"</f>
        <v>ΑΚ065601</v>
      </c>
    </row>
    <row r="337" spans="1:6" x14ac:dyDescent="0.25">
      <c r="A337" s="2">
        <v>336</v>
      </c>
      <c r="B337" s="2">
        <v>2119</v>
      </c>
      <c r="C337" s="2" t="s">
        <v>490</v>
      </c>
      <c r="D337" s="2" t="s">
        <v>64</v>
      </c>
      <c r="E337" s="2" t="s">
        <v>146</v>
      </c>
      <c r="F337" s="2" t="str">
        <f>"ΑΟ934225"</f>
        <v>ΑΟ934225</v>
      </c>
    </row>
    <row r="338" spans="1:6" x14ac:dyDescent="0.25">
      <c r="A338" s="2">
        <v>337</v>
      </c>
      <c r="B338" s="2">
        <v>1086</v>
      </c>
      <c r="C338" s="2" t="s">
        <v>787</v>
      </c>
      <c r="D338" s="2" t="s">
        <v>21</v>
      </c>
      <c r="E338" s="2" t="s">
        <v>51</v>
      </c>
      <c r="F338" s="2" t="str">
        <f>"ΑΡ647601"</f>
        <v>ΑΡ647601</v>
      </c>
    </row>
    <row r="339" spans="1:6" x14ac:dyDescent="0.25">
      <c r="A339" s="2">
        <v>338</v>
      </c>
      <c r="B339" s="2">
        <v>1214</v>
      </c>
      <c r="C339" s="2" t="s">
        <v>491</v>
      </c>
      <c r="D339" s="2" t="s">
        <v>492</v>
      </c>
      <c r="E339" s="2" t="s">
        <v>493</v>
      </c>
      <c r="F339" s="2" t="str">
        <f>"Α00386982"</f>
        <v>Α00386982</v>
      </c>
    </row>
    <row r="340" spans="1:6" x14ac:dyDescent="0.25">
      <c r="A340" s="2">
        <v>339</v>
      </c>
      <c r="B340" s="2">
        <v>2256</v>
      </c>
      <c r="C340" s="2" t="s">
        <v>494</v>
      </c>
      <c r="D340" s="2" t="s">
        <v>26</v>
      </c>
      <c r="E340" s="2" t="s">
        <v>8</v>
      </c>
      <c r="F340" s="2" t="str">
        <f>"ΑΕ230034"</f>
        <v>ΑΕ230034</v>
      </c>
    </row>
    <row r="341" spans="1:6" x14ac:dyDescent="0.25">
      <c r="A341" s="2">
        <v>340</v>
      </c>
      <c r="B341" s="2">
        <v>2343</v>
      </c>
      <c r="C341" s="2" t="s">
        <v>495</v>
      </c>
      <c r="D341" s="2" t="s">
        <v>496</v>
      </c>
      <c r="E341" s="2" t="s">
        <v>359</v>
      </c>
      <c r="F341" s="2" t="str">
        <f>"ΑΖ479037"</f>
        <v>ΑΖ479037</v>
      </c>
    </row>
    <row r="342" spans="1:6" x14ac:dyDescent="0.25">
      <c r="A342" s="2">
        <v>341</v>
      </c>
      <c r="B342" s="2">
        <v>1423</v>
      </c>
      <c r="C342" s="2" t="s">
        <v>190</v>
      </c>
      <c r="D342" s="2" t="s">
        <v>191</v>
      </c>
      <c r="E342" s="2" t="s">
        <v>192</v>
      </c>
      <c r="F342" s="2" t="str">
        <f>"ΑΗ603322"</f>
        <v>ΑΗ603322</v>
      </c>
    </row>
    <row r="343" spans="1:6" x14ac:dyDescent="0.25">
      <c r="A343" s="2">
        <v>342</v>
      </c>
      <c r="B343" s="2">
        <v>2470</v>
      </c>
      <c r="C343" s="2" t="s">
        <v>497</v>
      </c>
      <c r="D343" s="2" t="s">
        <v>106</v>
      </c>
      <c r="E343" s="2" t="s">
        <v>317</v>
      </c>
      <c r="F343" s="2" t="str">
        <f>"ΑΒ452968"</f>
        <v>ΑΒ452968</v>
      </c>
    </row>
    <row r="344" spans="1:6" x14ac:dyDescent="0.25">
      <c r="A344" s="2">
        <v>343</v>
      </c>
      <c r="B344" s="2">
        <v>2764</v>
      </c>
      <c r="C344" s="2" t="s">
        <v>498</v>
      </c>
      <c r="D344" s="2" t="s">
        <v>499</v>
      </c>
      <c r="E344" s="2" t="s">
        <v>51</v>
      </c>
      <c r="F344" s="2" t="str">
        <f>""</f>
        <v/>
      </c>
    </row>
    <row r="345" spans="1:6" x14ac:dyDescent="0.25">
      <c r="A345" s="2">
        <v>344</v>
      </c>
      <c r="B345" s="2">
        <v>165</v>
      </c>
      <c r="C345" s="2" t="s">
        <v>498</v>
      </c>
      <c r="D345" s="2" t="s">
        <v>68</v>
      </c>
      <c r="E345" s="2" t="s">
        <v>33</v>
      </c>
      <c r="F345" s="2" t="str">
        <f>"ΑΙ313828"</f>
        <v>ΑΙ313828</v>
      </c>
    </row>
    <row r="346" spans="1:6" x14ac:dyDescent="0.25">
      <c r="A346" s="2">
        <v>345</v>
      </c>
      <c r="B346" s="2">
        <v>789</v>
      </c>
      <c r="C346" s="2" t="s">
        <v>500</v>
      </c>
      <c r="D346" s="2" t="s">
        <v>501</v>
      </c>
      <c r="E346" s="2" t="s">
        <v>359</v>
      </c>
      <c r="F346" s="2" t="str">
        <f>"ΑΚ398613"</f>
        <v>ΑΚ398613</v>
      </c>
    </row>
    <row r="347" spans="1:6" x14ac:dyDescent="0.25">
      <c r="A347" s="2">
        <v>346</v>
      </c>
      <c r="B347" s="2">
        <v>187</v>
      </c>
      <c r="C347" s="2" t="s">
        <v>193</v>
      </c>
      <c r="D347" s="2" t="s">
        <v>167</v>
      </c>
      <c r="E347" s="2" t="s">
        <v>19</v>
      </c>
      <c r="F347" s="2" t="str">
        <f>"ΑΒ113070"</f>
        <v>ΑΒ113070</v>
      </c>
    </row>
    <row r="348" spans="1:6" x14ac:dyDescent="0.25">
      <c r="A348" s="2">
        <v>347</v>
      </c>
      <c r="B348" s="2">
        <v>2187</v>
      </c>
      <c r="C348" s="2" t="s">
        <v>194</v>
      </c>
      <c r="D348" s="2" t="s">
        <v>195</v>
      </c>
      <c r="E348" s="2" t="s">
        <v>33</v>
      </c>
      <c r="F348" s="2" t="str">
        <f>"ΑΙ579753"</f>
        <v>ΑΙ579753</v>
      </c>
    </row>
    <row r="349" spans="1:6" x14ac:dyDescent="0.25">
      <c r="A349" s="2">
        <v>348</v>
      </c>
      <c r="B349" s="2">
        <v>1494</v>
      </c>
      <c r="C349" s="2" t="s">
        <v>788</v>
      </c>
      <c r="D349" s="2" t="s">
        <v>789</v>
      </c>
      <c r="E349" s="2" t="s">
        <v>8</v>
      </c>
      <c r="F349" s="2" t="str">
        <f>"ΑΟ266767"</f>
        <v>ΑΟ266767</v>
      </c>
    </row>
    <row r="350" spans="1:6" x14ac:dyDescent="0.25">
      <c r="A350" s="2">
        <v>349</v>
      </c>
      <c r="B350" s="2">
        <v>1051</v>
      </c>
      <c r="C350" s="2" t="s">
        <v>196</v>
      </c>
      <c r="D350" s="2" t="s">
        <v>197</v>
      </c>
      <c r="E350" s="2" t="s">
        <v>23</v>
      </c>
      <c r="F350" s="2" t="str">
        <f>"Α01332675"</f>
        <v>Α01332675</v>
      </c>
    </row>
    <row r="351" spans="1:6" x14ac:dyDescent="0.25">
      <c r="A351" s="2">
        <v>350</v>
      </c>
      <c r="B351" s="2">
        <v>1525</v>
      </c>
      <c r="C351" s="2" t="s">
        <v>502</v>
      </c>
      <c r="D351" s="2" t="s">
        <v>359</v>
      </c>
      <c r="E351" s="2" t="s">
        <v>503</v>
      </c>
      <c r="F351" s="2" t="str">
        <f>"Α00751114"</f>
        <v>Α00751114</v>
      </c>
    </row>
    <row r="352" spans="1:6" x14ac:dyDescent="0.25">
      <c r="A352" s="2">
        <v>351</v>
      </c>
      <c r="B352" s="2">
        <v>2060</v>
      </c>
      <c r="C352" s="2" t="s">
        <v>504</v>
      </c>
      <c r="D352" s="2" t="s">
        <v>505</v>
      </c>
      <c r="E352" s="2" t="s">
        <v>506</v>
      </c>
      <c r="F352" s="2" t="str">
        <f>"ΑΚ997471"</f>
        <v>ΑΚ997471</v>
      </c>
    </row>
    <row r="353" spans="1:6" x14ac:dyDescent="0.25">
      <c r="A353" s="2">
        <v>352</v>
      </c>
      <c r="B353" s="2">
        <v>2906</v>
      </c>
      <c r="C353" s="2" t="s">
        <v>790</v>
      </c>
      <c r="D353" s="2" t="s">
        <v>18</v>
      </c>
      <c r="E353" s="2" t="s">
        <v>23</v>
      </c>
      <c r="F353" s="2" t="str">
        <f>"ΑΒ758116"</f>
        <v>ΑΒ758116</v>
      </c>
    </row>
    <row r="354" spans="1:6" x14ac:dyDescent="0.25">
      <c r="A354" s="2">
        <v>353</v>
      </c>
      <c r="B354" s="2">
        <v>1863</v>
      </c>
      <c r="C354" s="2" t="s">
        <v>791</v>
      </c>
      <c r="D354" s="2" t="s">
        <v>8</v>
      </c>
      <c r="E354" s="2" t="s">
        <v>11</v>
      </c>
      <c r="F354" s="2" t="str">
        <f>"711188012"</f>
        <v>711188012</v>
      </c>
    </row>
    <row r="355" spans="1:6" x14ac:dyDescent="0.25">
      <c r="A355" s="2">
        <v>354</v>
      </c>
      <c r="B355" s="2">
        <v>623</v>
      </c>
      <c r="C355" s="2" t="s">
        <v>198</v>
      </c>
      <c r="D355" s="2" t="s">
        <v>8</v>
      </c>
      <c r="E355" s="2" t="s">
        <v>116</v>
      </c>
      <c r="F355" s="2" t="str">
        <f>"ΑΡ330348"</f>
        <v>ΑΡ330348</v>
      </c>
    </row>
    <row r="356" spans="1:6" x14ac:dyDescent="0.25">
      <c r="A356" s="2">
        <v>355</v>
      </c>
      <c r="B356" s="2">
        <v>91</v>
      </c>
      <c r="C356" s="2" t="s">
        <v>198</v>
      </c>
      <c r="D356" s="2" t="s">
        <v>26</v>
      </c>
      <c r="E356" s="2" t="s">
        <v>31</v>
      </c>
      <c r="F356" s="2" t="str">
        <f>"ΑΡ388622"</f>
        <v>ΑΡ388622</v>
      </c>
    </row>
    <row r="357" spans="1:6" x14ac:dyDescent="0.25">
      <c r="A357" s="2">
        <v>356</v>
      </c>
      <c r="B357" s="2">
        <v>716</v>
      </c>
      <c r="C357" s="2" t="s">
        <v>792</v>
      </c>
      <c r="D357" s="2" t="s">
        <v>793</v>
      </c>
      <c r="E357" s="2" t="s">
        <v>171</v>
      </c>
      <c r="F357" s="2" t="str">
        <f>"ΑΗ980747"</f>
        <v>ΑΗ980747</v>
      </c>
    </row>
    <row r="358" spans="1:6" x14ac:dyDescent="0.25">
      <c r="A358" s="2">
        <v>357</v>
      </c>
      <c r="B358" s="2">
        <v>2445</v>
      </c>
      <c r="C358" s="2" t="s">
        <v>507</v>
      </c>
      <c r="D358" s="2" t="s">
        <v>68</v>
      </c>
      <c r="E358" s="2" t="s">
        <v>33</v>
      </c>
      <c r="F358" s="2" t="str">
        <f>"ΑΗ263283"</f>
        <v>ΑΗ263283</v>
      </c>
    </row>
    <row r="359" spans="1:6" x14ac:dyDescent="0.25">
      <c r="A359" s="2">
        <v>358</v>
      </c>
      <c r="B359" s="2">
        <v>674</v>
      </c>
      <c r="C359" s="2" t="s">
        <v>199</v>
      </c>
      <c r="D359" s="2" t="s">
        <v>19</v>
      </c>
      <c r="E359" s="2" t="s">
        <v>200</v>
      </c>
      <c r="F359" s="2" t="str">
        <f>"ΑΒ238104"</f>
        <v>ΑΒ238104</v>
      </c>
    </row>
    <row r="360" spans="1:6" x14ac:dyDescent="0.25">
      <c r="A360" s="2">
        <v>359</v>
      </c>
      <c r="B360" s="2">
        <v>2774</v>
      </c>
      <c r="C360" s="2" t="s">
        <v>201</v>
      </c>
      <c r="D360" s="2" t="s">
        <v>108</v>
      </c>
      <c r="E360" s="2" t="s">
        <v>19</v>
      </c>
      <c r="F360" s="2" t="str">
        <f>"ΑΒ113241"</f>
        <v>ΑΒ113241</v>
      </c>
    </row>
    <row r="361" spans="1:6" x14ac:dyDescent="0.25">
      <c r="A361" s="2">
        <v>360</v>
      </c>
      <c r="B361" s="2">
        <v>61</v>
      </c>
      <c r="C361" s="2" t="s">
        <v>899</v>
      </c>
      <c r="D361" s="2" t="s">
        <v>180</v>
      </c>
      <c r="E361" s="2" t="s">
        <v>171</v>
      </c>
      <c r="F361" s="2" t="str">
        <f>"ΑΒ506568"</f>
        <v>ΑΒ506568</v>
      </c>
    </row>
    <row r="362" spans="1:6" x14ac:dyDescent="0.25">
      <c r="A362" s="2">
        <v>361</v>
      </c>
      <c r="B362" s="2">
        <v>2469</v>
      </c>
      <c r="C362" s="2" t="s">
        <v>794</v>
      </c>
      <c r="D362" s="2" t="s">
        <v>70</v>
      </c>
      <c r="E362" s="2" t="s">
        <v>33</v>
      </c>
      <c r="F362" s="2" t="str">
        <f>"711291010"</f>
        <v>711291010</v>
      </c>
    </row>
    <row r="363" spans="1:6" x14ac:dyDescent="0.25">
      <c r="A363" s="2">
        <v>362</v>
      </c>
      <c r="B363" s="2">
        <v>659</v>
      </c>
      <c r="C363" s="2" t="s">
        <v>202</v>
      </c>
      <c r="D363" s="2" t="s">
        <v>8</v>
      </c>
      <c r="E363" s="2" t="s">
        <v>19</v>
      </c>
      <c r="F363" s="2" t="str">
        <f>"ΑΝ 265549"</f>
        <v>ΑΝ 265549</v>
      </c>
    </row>
    <row r="364" spans="1:6" x14ac:dyDescent="0.25">
      <c r="A364" s="2">
        <v>363</v>
      </c>
      <c r="B364" s="2">
        <v>2969</v>
      </c>
      <c r="C364" s="2" t="s">
        <v>203</v>
      </c>
      <c r="D364" s="2" t="s">
        <v>33</v>
      </c>
      <c r="E364" s="2" t="s">
        <v>88</v>
      </c>
      <c r="F364" s="2" t="str">
        <f>"Α00167984"</f>
        <v>Α00167984</v>
      </c>
    </row>
    <row r="365" spans="1:6" x14ac:dyDescent="0.25">
      <c r="A365" s="2">
        <v>364</v>
      </c>
      <c r="B365" s="2">
        <v>2722</v>
      </c>
      <c r="C365" s="2" t="s">
        <v>508</v>
      </c>
      <c r="D365" s="2" t="s">
        <v>40</v>
      </c>
      <c r="E365" s="2" t="s">
        <v>21</v>
      </c>
      <c r="F365" s="2" t="str">
        <f>"709726015"</f>
        <v>709726015</v>
      </c>
    </row>
    <row r="366" spans="1:6" x14ac:dyDescent="0.25">
      <c r="A366" s="2">
        <v>365</v>
      </c>
      <c r="B366" s="2">
        <v>2077</v>
      </c>
      <c r="C366" s="2" t="s">
        <v>795</v>
      </c>
      <c r="D366" s="2" t="s">
        <v>796</v>
      </c>
      <c r="E366" s="2" t="s">
        <v>112</v>
      </c>
      <c r="F366" s="2" t="str">
        <f>"Α00526711"</f>
        <v>Α00526711</v>
      </c>
    </row>
    <row r="367" spans="1:6" x14ac:dyDescent="0.25">
      <c r="A367" s="2">
        <v>366</v>
      </c>
      <c r="B367" s="2">
        <v>424</v>
      </c>
      <c r="C367" s="2" t="s">
        <v>204</v>
      </c>
      <c r="D367" s="2" t="s">
        <v>197</v>
      </c>
      <c r="E367" s="2" t="s">
        <v>171</v>
      </c>
      <c r="F367" s="2" t="str">
        <f>"ΑΡ650981"</f>
        <v>ΑΡ650981</v>
      </c>
    </row>
    <row r="368" spans="1:6" x14ac:dyDescent="0.25">
      <c r="A368" s="2">
        <v>367</v>
      </c>
      <c r="B368" s="2">
        <v>2383</v>
      </c>
      <c r="C368" s="2" t="s">
        <v>205</v>
      </c>
      <c r="D368" s="2" t="s">
        <v>68</v>
      </c>
      <c r="E368" s="2" t="s">
        <v>33</v>
      </c>
      <c r="F368" s="2" t="str">
        <f>"ΑΜ024024"</f>
        <v>ΑΜ024024</v>
      </c>
    </row>
    <row r="369" spans="1:6" x14ac:dyDescent="0.25">
      <c r="A369" s="2">
        <v>368</v>
      </c>
      <c r="B369" s="2">
        <v>2566</v>
      </c>
      <c r="C369" s="2" t="s">
        <v>509</v>
      </c>
      <c r="D369" s="2" t="s">
        <v>245</v>
      </c>
      <c r="E369" s="2" t="s">
        <v>191</v>
      </c>
      <c r="F369" s="2" t="str">
        <f>"ΑΟ369300"</f>
        <v>ΑΟ369300</v>
      </c>
    </row>
    <row r="370" spans="1:6" x14ac:dyDescent="0.25">
      <c r="A370" s="2">
        <v>369</v>
      </c>
      <c r="B370" s="2">
        <v>2440</v>
      </c>
      <c r="C370" s="2" t="s">
        <v>797</v>
      </c>
      <c r="D370" s="2" t="s">
        <v>11</v>
      </c>
      <c r="E370" s="2" t="s">
        <v>70</v>
      </c>
      <c r="F370" s="2" t="str">
        <f>"ΑΕ412573"</f>
        <v>ΑΕ412573</v>
      </c>
    </row>
    <row r="371" spans="1:6" x14ac:dyDescent="0.25">
      <c r="A371" s="2">
        <v>370</v>
      </c>
      <c r="B371" s="2">
        <v>2948</v>
      </c>
      <c r="C371" s="2" t="s">
        <v>206</v>
      </c>
      <c r="D371" s="2" t="s">
        <v>207</v>
      </c>
      <c r="E371" s="2" t="s">
        <v>45</v>
      </c>
      <c r="F371" s="2" t="str">
        <f>"Α00129884"</f>
        <v>Α00129884</v>
      </c>
    </row>
    <row r="372" spans="1:6" x14ac:dyDescent="0.25">
      <c r="A372" s="2">
        <v>371</v>
      </c>
      <c r="B372" s="2">
        <v>2842</v>
      </c>
      <c r="C372" s="2" t="s">
        <v>510</v>
      </c>
      <c r="D372" s="2" t="s">
        <v>110</v>
      </c>
      <c r="E372" s="2" t="s">
        <v>26</v>
      </c>
      <c r="F372" s="2" t="str">
        <f>"ΑΙ323716"</f>
        <v>ΑΙ323716</v>
      </c>
    </row>
    <row r="373" spans="1:6" x14ac:dyDescent="0.25">
      <c r="A373" s="2">
        <v>372</v>
      </c>
      <c r="B373" s="2">
        <v>814</v>
      </c>
      <c r="C373" s="2" t="s">
        <v>511</v>
      </c>
      <c r="D373" s="2" t="s">
        <v>512</v>
      </c>
      <c r="E373" s="2" t="s">
        <v>287</v>
      </c>
      <c r="F373" s="2" t="str">
        <f>"ΑΗ324802"</f>
        <v>ΑΗ324802</v>
      </c>
    </row>
    <row r="374" spans="1:6" x14ac:dyDescent="0.25">
      <c r="A374" s="2">
        <v>373</v>
      </c>
      <c r="B374" s="2">
        <v>238</v>
      </c>
      <c r="C374" s="2" t="s">
        <v>513</v>
      </c>
      <c r="D374" s="2" t="s">
        <v>11</v>
      </c>
      <c r="E374" s="2" t="s">
        <v>51</v>
      </c>
      <c r="F374" s="2" t="str">
        <f>"ΑΙ704165"</f>
        <v>ΑΙ704165</v>
      </c>
    </row>
    <row r="375" spans="1:6" x14ac:dyDescent="0.25">
      <c r="A375" s="2">
        <v>374</v>
      </c>
      <c r="B375" s="2">
        <v>1999</v>
      </c>
      <c r="C375" s="2" t="s">
        <v>798</v>
      </c>
      <c r="D375" s="2" t="s">
        <v>799</v>
      </c>
      <c r="E375" s="2" t="s">
        <v>146</v>
      </c>
      <c r="F375" s="2" t="str">
        <f>"Α00554673"</f>
        <v>Α00554673</v>
      </c>
    </row>
    <row r="376" spans="1:6" x14ac:dyDescent="0.25">
      <c r="A376" s="2">
        <v>375</v>
      </c>
      <c r="B376" s="2">
        <v>792</v>
      </c>
      <c r="C376" s="2" t="s">
        <v>208</v>
      </c>
      <c r="D376" s="2" t="s">
        <v>209</v>
      </c>
      <c r="E376" s="2" t="s">
        <v>51</v>
      </c>
      <c r="F376" s="2" t="str">
        <f>"ΑΝ391978"</f>
        <v>ΑΝ391978</v>
      </c>
    </row>
    <row r="377" spans="1:6" x14ac:dyDescent="0.25">
      <c r="A377" s="2">
        <v>376</v>
      </c>
      <c r="B377" s="2">
        <v>1386</v>
      </c>
      <c r="C377" s="2" t="s">
        <v>800</v>
      </c>
      <c r="D377" s="2" t="s">
        <v>801</v>
      </c>
      <c r="E377" s="2" t="s">
        <v>802</v>
      </c>
      <c r="F377" s="2" t="str">
        <f>"ΑΡ910923"</f>
        <v>ΑΡ910923</v>
      </c>
    </row>
    <row r="378" spans="1:6" x14ac:dyDescent="0.25">
      <c r="A378" s="2">
        <v>377</v>
      </c>
      <c r="B378" s="2">
        <v>517</v>
      </c>
      <c r="C378" s="2" t="s">
        <v>514</v>
      </c>
      <c r="D378" s="2" t="s">
        <v>18</v>
      </c>
      <c r="E378" s="2" t="s">
        <v>51</v>
      </c>
      <c r="F378" s="2" t="str">
        <f>"ΑΖ312045"</f>
        <v>ΑΖ312045</v>
      </c>
    </row>
    <row r="379" spans="1:6" x14ac:dyDescent="0.25">
      <c r="A379" s="2">
        <v>378</v>
      </c>
      <c r="B379" s="2">
        <v>1611</v>
      </c>
      <c r="C379" s="2" t="s">
        <v>210</v>
      </c>
      <c r="D379" s="2" t="s">
        <v>211</v>
      </c>
      <c r="E379" s="2" t="s">
        <v>8</v>
      </c>
      <c r="F379" s="2" t="str">
        <f>"Χ625677"</f>
        <v>Χ625677</v>
      </c>
    </row>
    <row r="380" spans="1:6" x14ac:dyDescent="0.25">
      <c r="A380" s="2">
        <v>379</v>
      </c>
      <c r="B380" s="2">
        <v>1940</v>
      </c>
      <c r="C380" s="2" t="s">
        <v>803</v>
      </c>
      <c r="D380" s="2" t="s">
        <v>804</v>
      </c>
      <c r="E380" s="2" t="s">
        <v>11</v>
      </c>
      <c r="F380" s="2" t="str">
        <f>"ΑΑ309572"</f>
        <v>ΑΑ309572</v>
      </c>
    </row>
    <row r="381" spans="1:6" x14ac:dyDescent="0.25">
      <c r="A381" s="2">
        <v>380</v>
      </c>
      <c r="B381" s="2">
        <v>2835</v>
      </c>
      <c r="C381" s="2" t="s">
        <v>212</v>
      </c>
      <c r="D381" s="2" t="s">
        <v>68</v>
      </c>
      <c r="E381" s="2" t="s">
        <v>11</v>
      </c>
      <c r="F381" s="2" t="str">
        <f>"ΑΑ789859"</f>
        <v>ΑΑ789859</v>
      </c>
    </row>
    <row r="382" spans="1:6" x14ac:dyDescent="0.25">
      <c r="A382" s="2">
        <v>381</v>
      </c>
      <c r="B382" s="2">
        <v>2798</v>
      </c>
      <c r="C382" s="2" t="s">
        <v>213</v>
      </c>
      <c r="D382" s="2" t="s">
        <v>8</v>
      </c>
      <c r="E382" s="2" t="s">
        <v>118</v>
      </c>
      <c r="F382" s="2" t="str">
        <f>"ΑΕ838773"</f>
        <v>ΑΕ838773</v>
      </c>
    </row>
    <row r="383" spans="1:6" x14ac:dyDescent="0.25">
      <c r="A383" s="2">
        <v>382</v>
      </c>
      <c r="B383" s="2">
        <v>958</v>
      </c>
      <c r="C383" s="2" t="s">
        <v>515</v>
      </c>
      <c r="D383" s="2" t="s">
        <v>516</v>
      </c>
      <c r="E383" s="2" t="s">
        <v>19</v>
      </c>
      <c r="F383" s="2" t="str">
        <f>"ΑΒ834654"</f>
        <v>ΑΒ834654</v>
      </c>
    </row>
    <row r="384" spans="1:6" x14ac:dyDescent="0.25">
      <c r="A384" s="2">
        <v>383</v>
      </c>
      <c r="B384" s="2">
        <v>919</v>
      </c>
      <c r="C384" s="2" t="s">
        <v>517</v>
      </c>
      <c r="D384" s="2" t="s">
        <v>1</v>
      </c>
      <c r="E384" s="2" t="s">
        <v>26</v>
      </c>
      <c r="F384" s="2" t="str">
        <f>"ΑΝ250855"</f>
        <v>ΑΝ250855</v>
      </c>
    </row>
    <row r="385" spans="1:6" x14ac:dyDescent="0.25">
      <c r="A385" s="2">
        <v>384</v>
      </c>
      <c r="B385" s="2">
        <v>2514</v>
      </c>
      <c r="C385" s="2" t="s">
        <v>214</v>
      </c>
      <c r="D385" s="2" t="s">
        <v>191</v>
      </c>
      <c r="E385" s="2" t="s">
        <v>86</v>
      </c>
      <c r="F385" s="2" t="str">
        <f>"Χ647385"</f>
        <v>Χ647385</v>
      </c>
    </row>
    <row r="386" spans="1:6" x14ac:dyDescent="0.25">
      <c r="A386" s="2">
        <v>385</v>
      </c>
      <c r="B386" s="2">
        <v>2800</v>
      </c>
      <c r="C386" s="2" t="s">
        <v>215</v>
      </c>
      <c r="D386" s="2" t="s">
        <v>191</v>
      </c>
      <c r="E386" s="2" t="s">
        <v>33</v>
      </c>
      <c r="F386" s="2" t="str">
        <f>"ΑΖ158689"</f>
        <v>ΑΖ158689</v>
      </c>
    </row>
    <row r="387" spans="1:6" x14ac:dyDescent="0.25">
      <c r="A387" s="2">
        <v>386</v>
      </c>
      <c r="B387" s="2">
        <v>2299</v>
      </c>
      <c r="C387" s="2" t="s">
        <v>518</v>
      </c>
      <c r="D387" s="2" t="s">
        <v>7</v>
      </c>
      <c r="E387" s="2" t="s">
        <v>8</v>
      </c>
      <c r="F387" s="2" t="str">
        <f>"ΑΖ787914"</f>
        <v>ΑΖ787914</v>
      </c>
    </row>
    <row r="388" spans="1:6" x14ac:dyDescent="0.25">
      <c r="A388" s="2">
        <v>387</v>
      </c>
      <c r="B388" s="2">
        <v>2253</v>
      </c>
      <c r="C388" s="2" t="s">
        <v>519</v>
      </c>
      <c r="D388" s="2" t="s">
        <v>106</v>
      </c>
      <c r="E388" s="2" t="s">
        <v>33</v>
      </c>
      <c r="F388" s="2" t="str">
        <f>"ΑΙ497367"</f>
        <v>ΑΙ497367</v>
      </c>
    </row>
    <row r="389" spans="1:6" x14ac:dyDescent="0.25">
      <c r="A389" s="2">
        <v>388</v>
      </c>
      <c r="B389" s="2">
        <v>1196</v>
      </c>
      <c r="C389" s="2" t="s">
        <v>216</v>
      </c>
      <c r="D389" s="2" t="s">
        <v>217</v>
      </c>
      <c r="E389" s="2" t="s">
        <v>33</v>
      </c>
      <c r="F389" s="2" t="str">
        <f>"ΑΒ079055"</f>
        <v>ΑΒ079055</v>
      </c>
    </row>
    <row r="390" spans="1:6" x14ac:dyDescent="0.25">
      <c r="A390" s="2">
        <v>389</v>
      </c>
      <c r="B390" s="2">
        <v>2967</v>
      </c>
      <c r="C390" s="2" t="s">
        <v>216</v>
      </c>
      <c r="D390" s="2" t="s">
        <v>23</v>
      </c>
      <c r="E390" s="2" t="s">
        <v>166</v>
      </c>
      <c r="F390" s="2" t="str">
        <f>"ΑΚ496823"</f>
        <v>ΑΚ496823</v>
      </c>
    </row>
    <row r="391" spans="1:6" x14ac:dyDescent="0.25">
      <c r="A391" s="2">
        <v>390</v>
      </c>
      <c r="B391" s="2">
        <v>1177</v>
      </c>
      <c r="C391" s="2" t="s">
        <v>218</v>
      </c>
      <c r="D391" s="2" t="s">
        <v>64</v>
      </c>
      <c r="E391" s="2" t="s">
        <v>219</v>
      </c>
      <c r="F391" s="2" t="str">
        <f>"ΑΖ794445"</f>
        <v>ΑΖ794445</v>
      </c>
    </row>
    <row r="392" spans="1:6" x14ac:dyDescent="0.25">
      <c r="A392" s="2">
        <v>391</v>
      </c>
      <c r="B392" s="2">
        <v>2365</v>
      </c>
      <c r="C392" s="2" t="s">
        <v>520</v>
      </c>
      <c r="D392" s="2" t="s">
        <v>8</v>
      </c>
      <c r="E392" s="2" t="s">
        <v>8</v>
      </c>
      <c r="F392" s="2" t="str">
        <f>"ΑΡ709913"</f>
        <v>ΑΡ709913</v>
      </c>
    </row>
    <row r="393" spans="1:6" x14ac:dyDescent="0.25">
      <c r="A393" s="2">
        <v>392</v>
      </c>
      <c r="B393" s="2">
        <v>1474</v>
      </c>
      <c r="C393" s="2" t="s">
        <v>805</v>
      </c>
      <c r="D393" s="2" t="s">
        <v>176</v>
      </c>
      <c r="E393" s="2" t="s">
        <v>19</v>
      </c>
      <c r="F393" s="2" t="str">
        <f>"ΑΗ272858"</f>
        <v>ΑΗ272858</v>
      </c>
    </row>
    <row r="394" spans="1:6" x14ac:dyDescent="0.25">
      <c r="A394" s="2">
        <v>393</v>
      </c>
      <c r="B394" s="2">
        <v>1886</v>
      </c>
      <c r="C394" s="2" t="s">
        <v>220</v>
      </c>
      <c r="D394" s="2" t="s">
        <v>145</v>
      </c>
      <c r="E394" s="2" t="s">
        <v>70</v>
      </c>
      <c r="F394" s="2" t="str">
        <f>"ΑΗ152198"</f>
        <v>ΑΗ152198</v>
      </c>
    </row>
    <row r="395" spans="1:6" x14ac:dyDescent="0.25">
      <c r="A395" s="2">
        <v>394</v>
      </c>
      <c r="B395" s="2">
        <v>2655</v>
      </c>
      <c r="C395" s="2" t="s">
        <v>521</v>
      </c>
      <c r="D395" s="2" t="s">
        <v>8</v>
      </c>
      <c r="E395" s="2" t="s">
        <v>40</v>
      </c>
      <c r="F395" s="2" t="str">
        <f>"ΑΖ244148"</f>
        <v>ΑΖ244148</v>
      </c>
    </row>
    <row r="396" spans="1:6" x14ac:dyDescent="0.25">
      <c r="A396" s="2">
        <v>395</v>
      </c>
      <c r="B396" s="2">
        <v>2420</v>
      </c>
      <c r="C396" s="2" t="s">
        <v>522</v>
      </c>
      <c r="D396" s="2" t="s">
        <v>4</v>
      </c>
      <c r="E396" s="2" t="s">
        <v>523</v>
      </c>
      <c r="F396" s="2" t="str">
        <f>"ΑΚ814589"</f>
        <v>ΑΚ814589</v>
      </c>
    </row>
    <row r="397" spans="1:6" x14ac:dyDescent="0.25">
      <c r="A397" s="2">
        <v>396</v>
      </c>
      <c r="B397" s="2">
        <v>2034</v>
      </c>
      <c r="C397" s="2" t="s">
        <v>524</v>
      </c>
      <c r="D397" s="2" t="s">
        <v>525</v>
      </c>
      <c r="E397" s="2" t="s">
        <v>526</v>
      </c>
      <c r="F397" s="2" t="str">
        <f>"ΑΝ741531"</f>
        <v>ΑΝ741531</v>
      </c>
    </row>
    <row r="398" spans="1:6" x14ac:dyDescent="0.25">
      <c r="A398" s="2">
        <v>397</v>
      </c>
      <c r="B398" s="2">
        <v>2767</v>
      </c>
      <c r="C398" s="2" t="s">
        <v>221</v>
      </c>
      <c r="D398" s="2" t="s">
        <v>37</v>
      </c>
      <c r="E398" s="2" t="s">
        <v>70</v>
      </c>
      <c r="F398" s="2" t="str">
        <f>"ΑΖ809317"</f>
        <v>ΑΖ809317</v>
      </c>
    </row>
    <row r="399" spans="1:6" x14ac:dyDescent="0.25">
      <c r="A399" s="2">
        <v>398</v>
      </c>
      <c r="B399" s="2">
        <v>2719</v>
      </c>
      <c r="C399" s="2" t="s">
        <v>222</v>
      </c>
      <c r="D399" s="2" t="s">
        <v>70</v>
      </c>
      <c r="E399" s="2" t="s">
        <v>223</v>
      </c>
      <c r="F399" s="2" t="str">
        <f>"ΑΙ768443"</f>
        <v>ΑΙ768443</v>
      </c>
    </row>
    <row r="400" spans="1:6" x14ac:dyDescent="0.25">
      <c r="A400" s="2">
        <v>399</v>
      </c>
      <c r="B400" s="2">
        <v>2843</v>
      </c>
      <c r="C400" s="2" t="s">
        <v>224</v>
      </c>
      <c r="D400" s="2" t="s">
        <v>23</v>
      </c>
      <c r="E400" s="2" t="s">
        <v>51</v>
      </c>
      <c r="F400" s="2" t="str">
        <f>"901045016"</f>
        <v>901045016</v>
      </c>
    </row>
    <row r="401" spans="1:6" x14ac:dyDescent="0.25">
      <c r="A401" s="2">
        <v>400</v>
      </c>
      <c r="B401" s="2">
        <v>2780</v>
      </c>
      <c r="C401" s="2" t="s">
        <v>527</v>
      </c>
      <c r="D401" s="2" t="s">
        <v>8</v>
      </c>
      <c r="E401" s="2" t="s">
        <v>40</v>
      </c>
      <c r="F401" s="2" t="str">
        <f>"ΑΗ725936"</f>
        <v>ΑΗ725936</v>
      </c>
    </row>
    <row r="402" spans="1:6" x14ac:dyDescent="0.25">
      <c r="A402" s="2">
        <v>401</v>
      </c>
      <c r="B402" s="2">
        <v>2641</v>
      </c>
      <c r="C402" s="2" t="s">
        <v>806</v>
      </c>
      <c r="D402" s="2" t="s">
        <v>807</v>
      </c>
      <c r="E402" s="2" t="s">
        <v>146</v>
      </c>
      <c r="F402" s="2" t="str">
        <f>"ΑΖ744714"</f>
        <v>ΑΖ744714</v>
      </c>
    </row>
    <row r="403" spans="1:6" x14ac:dyDescent="0.25">
      <c r="A403" s="2">
        <v>402</v>
      </c>
      <c r="B403" s="2">
        <v>516</v>
      </c>
      <c r="C403" s="2" t="s">
        <v>225</v>
      </c>
      <c r="D403" s="2" t="s">
        <v>19</v>
      </c>
      <c r="E403" s="2" t="s">
        <v>26</v>
      </c>
      <c r="F403" s="2" t="str">
        <f>"Α00361984"</f>
        <v>Α00361984</v>
      </c>
    </row>
    <row r="404" spans="1:6" x14ac:dyDescent="0.25">
      <c r="A404" s="2">
        <v>403</v>
      </c>
      <c r="B404" s="2">
        <v>1662</v>
      </c>
      <c r="C404" s="2" t="s">
        <v>528</v>
      </c>
      <c r="D404" s="2" t="s">
        <v>23</v>
      </c>
      <c r="E404" s="2" t="s">
        <v>40</v>
      </c>
      <c r="F404" s="2" t="str">
        <f>"ΑΒ772466"</f>
        <v>ΑΒ772466</v>
      </c>
    </row>
    <row r="405" spans="1:6" x14ac:dyDescent="0.25">
      <c r="A405" s="2">
        <v>404</v>
      </c>
      <c r="B405" s="2">
        <v>2276</v>
      </c>
      <c r="C405" s="2" t="s">
        <v>226</v>
      </c>
      <c r="D405" s="2" t="s">
        <v>227</v>
      </c>
      <c r="E405" s="2" t="s">
        <v>228</v>
      </c>
      <c r="F405" s="2" t="str">
        <f>"ΑΕ821925"</f>
        <v>ΑΕ821925</v>
      </c>
    </row>
    <row r="406" spans="1:6" x14ac:dyDescent="0.25">
      <c r="A406" s="2">
        <v>405</v>
      </c>
      <c r="B406" s="2">
        <v>668</v>
      </c>
      <c r="C406" s="2" t="s">
        <v>808</v>
      </c>
      <c r="D406" s="2" t="s">
        <v>19</v>
      </c>
      <c r="E406" s="2" t="s">
        <v>23</v>
      </c>
      <c r="F406" s="2" t="str">
        <f>"ΑΒ317260"</f>
        <v>ΑΒ317260</v>
      </c>
    </row>
    <row r="407" spans="1:6" x14ac:dyDescent="0.25">
      <c r="A407" s="2">
        <v>406</v>
      </c>
      <c r="B407" s="2">
        <v>1219</v>
      </c>
      <c r="C407" s="2" t="s">
        <v>229</v>
      </c>
      <c r="D407" s="2" t="s">
        <v>23</v>
      </c>
      <c r="E407" s="2" t="s">
        <v>93</v>
      </c>
      <c r="F407" s="2" t="str">
        <f>"ΑΝ855847"</f>
        <v>ΑΝ855847</v>
      </c>
    </row>
    <row r="408" spans="1:6" x14ac:dyDescent="0.25">
      <c r="A408" s="2">
        <v>407</v>
      </c>
      <c r="B408" s="2">
        <v>42</v>
      </c>
      <c r="C408" s="2" t="s">
        <v>809</v>
      </c>
      <c r="D408" s="2" t="s">
        <v>33</v>
      </c>
      <c r="E408" s="2" t="s">
        <v>146</v>
      </c>
      <c r="F408" s="2" t="str">
        <f>"ΑΖ296345"</f>
        <v>ΑΖ296345</v>
      </c>
    </row>
    <row r="409" spans="1:6" x14ac:dyDescent="0.25">
      <c r="A409" s="2">
        <v>408</v>
      </c>
      <c r="B409" s="2">
        <v>228</v>
      </c>
      <c r="C409" s="2" t="s">
        <v>529</v>
      </c>
      <c r="D409" s="2" t="s">
        <v>11</v>
      </c>
      <c r="E409" s="2" t="s">
        <v>70</v>
      </c>
      <c r="F409" s="2" t="str">
        <f>"ΑΝ321191"</f>
        <v>ΑΝ321191</v>
      </c>
    </row>
    <row r="410" spans="1:6" x14ac:dyDescent="0.25">
      <c r="A410" s="2">
        <v>409</v>
      </c>
      <c r="B410" s="2">
        <v>632</v>
      </c>
      <c r="C410" s="2" t="s">
        <v>230</v>
      </c>
      <c r="D410" s="2" t="s">
        <v>231</v>
      </c>
      <c r="E410" s="2" t="s">
        <v>88</v>
      </c>
      <c r="F410" s="2" t="str">
        <f>"ΑΖ270682"</f>
        <v>ΑΖ270682</v>
      </c>
    </row>
    <row r="411" spans="1:6" x14ac:dyDescent="0.25">
      <c r="A411" s="2">
        <v>410</v>
      </c>
      <c r="B411" s="2">
        <v>2057</v>
      </c>
      <c r="C411" s="2" t="s">
        <v>230</v>
      </c>
      <c r="D411" s="2" t="s">
        <v>70</v>
      </c>
      <c r="E411" s="2" t="s">
        <v>8</v>
      </c>
      <c r="F411" s="2" t="str">
        <f>"ΑΖ744605"</f>
        <v>ΑΖ744605</v>
      </c>
    </row>
    <row r="412" spans="1:6" x14ac:dyDescent="0.25">
      <c r="A412" s="2">
        <v>411</v>
      </c>
      <c r="B412" s="2">
        <v>2336</v>
      </c>
      <c r="C412" s="2" t="s">
        <v>530</v>
      </c>
      <c r="D412" s="2" t="s">
        <v>531</v>
      </c>
      <c r="E412" s="2" t="s">
        <v>11</v>
      </c>
      <c r="F412" s="2" t="str">
        <f>"ΑΒ982198"</f>
        <v>ΑΒ982198</v>
      </c>
    </row>
    <row r="413" spans="1:6" x14ac:dyDescent="0.25">
      <c r="A413" s="2">
        <v>412</v>
      </c>
      <c r="B413" s="2">
        <v>2449</v>
      </c>
      <c r="C413" s="2" t="s">
        <v>810</v>
      </c>
      <c r="D413" s="2" t="s">
        <v>68</v>
      </c>
      <c r="E413" s="2" t="s">
        <v>33</v>
      </c>
      <c r="F413" s="2" t="str">
        <f>"ΑΕ429571"</f>
        <v>ΑΕ429571</v>
      </c>
    </row>
    <row r="414" spans="1:6" x14ac:dyDescent="0.25">
      <c r="A414" s="2">
        <v>413</v>
      </c>
      <c r="B414" s="2">
        <v>1526</v>
      </c>
      <c r="C414" s="2" t="s">
        <v>811</v>
      </c>
      <c r="D414" s="2" t="s">
        <v>68</v>
      </c>
      <c r="E414" s="2" t="s">
        <v>11</v>
      </c>
      <c r="F414" s="2" t="str">
        <f>"ΑΟ762165"</f>
        <v>ΑΟ762165</v>
      </c>
    </row>
    <row r="415" spans="1:6" x14ac:dyDescent="0.25">
      <c r="A415" s="2">
        <v>414</v>
      </c>
      <c r="B415" s="2">
        <v>2717</v>
      </c>
      <c r="C415" s="2" t="s">
        <v>232</v>
      </c>
      <c r="D415" s="2" t="s">
        <v>233</v>
      </c>
      <c r="E415" s="2" t="s">
        <v>234</v>
      </c>
      <c r="F415" s="2" t="str">
        <f>"ΑΡ271696"</f>
        <v>ΑΡ271696</v>
      </c>
    </row>
    <row r="416" spans="1:6" x14ac:dyDescent="0.25">
      <c r="A416" s="2">
        <v>415</v>
      </c>
      <c r="B416" s="2">
        <v>1717</v>
      </c>
      <c r="C416" s="2" t="s">
        <v>812</v>
      </c>
      <c r="D416" s="2" t="s">
        <v>11</v>
      </c>
      <c r="E416" s="2" t="s">
        <v>70</v>
      </c>
      <c r="F416" s="2" t="str">
        <f>"ΑΖ360692"</f>
        <v>ΑΖ360692</v>
      </c>
    </row>
    <row r="417" spans="1:6" x14ac:dyDescent="0.25">
      <c r="A417" s="2">
        <v>416</v>
      </c>
      <c r="B417" s="2">
        <v>898</v>
      </c>
      <c r="C417" s="2" t="s">
        <v>813</v>
      </c>
      <c r="D417" s="2" t="s">
        <v>7</v>
      </c>
      <c r="E417" s="2" t="s">
        <v>70</v>
      </c>
      <c r="F417" s="2" t="str">
        <f>"ΑΕ353288"</f>
        <v>ΑΕ353288</v>
      </c>
    </row>
    <row r="418" spans="1:6" x14ac:dyDescent="0.25">
      <c r="A418" s="2">
        <v>417</v>
      </c>
      <c r="B418" s="2">
        <v>2856</v>
      </c>
      <c r="C418" s="2" t="s">
        <v>814</v>
      </c>
      <c r="D418" s="2" t="s">
        <v>19</v>
      </c>
      <c r="E418" s="2" t="s">
        <v>33</v>
      </c>
      <c r="F418" s="2" t="str">
        <f>"ΑΒ431459"</f>
        <v>ΑΒ431459</v>
      </c>
    </row>
    <row r="419" spans="1:6" x14ac:dyDescent="0.25">
      <c r="A419" s="2">
        <v>418</v>
      </c>
      <c r="B419" s="2">
        <v>1147</v>
      </c>
      <c r="C419" s="2" t="s">
        <v>235</v>
      </c>
      <c r="D419" s="2" t="s">
        <v>91</v>
      </c>
      <c r="E419" s="2" t="s">
        <v>86</v>
      </c>
      <c r="F419" s="2" t="str">
        <f>"ΑΡ634568"</f>
        <v>ΑΡ634568</v>
      </c>
    </row>
    <row r="420" spans="1:6" x14ac:dyDescent="0.25">
      <c r="A420" s="2">
        <v>419</v>
      </c>
      <c r="B420" s="2">
        <v>1092</v>
      </c>
      <c r="C420" s="2" t="s">
        <v>236</v>
      </c>
      <c r="D420" s="2" t="s">
        <v>1</v>
      </c>
      <c r="E420" s="2" t="s">
        <v>26</v>
      </c>
      <c r="F420" s="2" t="str">
        <f>"ΑΝ830062"</f>
        <v>ΑΝ830062</v>
      </c>
    </row>
    <row r="421" spans="1:6" x14ac:dyDescent="0.25">
      <c r="A421" s="2">
        <v>420</v>
      </c>
      <c r="B421" s="2">
        <v>486</v>
      </c>
      <c r="C421" s="2" t="s">
        <v>237</v>
      </c>
      <c r="D421" s="2" t="s">
        <v>238</v>
      </c>
      <c r="E421" s="2" t="s">
        <v>8</v>
      </c>
      <c r="F421" s="2" t="str">
        <f>"ΑΗ204324"</f>
        <v>ΑΗ204324</v>
      </c>
    </row>
    <row r="422" spans="1:6" x14ac:dyDescent="0.25">
      <c r="A422" s="2">
        <v>421</v>
      </c>
      <c r="B422" s="2">
        <v>2238</v>
      </c>
      <c r="C422" s="2" t="s">
        <v>237</v>
      </c>
      <c r="D422" s="2" t="s">
        <v>197</v>
      </c>
      <c r="E422" s="2" t="s">
        <v>31</v>
      </c>
      <c r="F422" s="2" t="str">
        <f>"ΑΑ468970"</f>
        <v>ΑΑ468970</v>
      </c>
    </row>
    <row r="423" spans="1:6" x14ac:dyDescent="0.25">
      <c r="A423" s="2">
        <v>422</v>
      </c>
      <c r="B423" s="2">
        <v>546</v>
      </c>
      <c r="C423" s="2" t="s">
        <v>237</v>
      </c>
      <c r="D423" s="2" t="s">
        <v>68</v>
      </c>
      <c r="E423" s="2" t="s">
        <v>8</v>
      </c>
      <c r="F423" s="2" t="str">
        <f>"ΑΕ157746"</f>
        <v>ΑΕ157746</v>
      </c>
    </row>
    <row r="424" spans="1:6" x14ac:dyDescent="0.25">
      <c r="A424" s="2">
        <v>423</v>
      </c>
      <c r="B424" s="2">
        <v>475</v>
      </c>
      <c r="C424" s="2" t="s">
        <v>532</v>
      </c>
      <c r="D424" s="2" t="s">
        <v>353</v>
      </c>
      <c r="E424" s="2" t="s">
        <v>7</v>
      </c>
      <c r="F424" s="2" t="str">
        <f>"ΑΟ062487"</f>
        <v>ΑΟ062487</v>
      </c>
    </row>
    <row r="425" spans="1:6" x14ac:dyDescent="0.25">
      <c r="A425" s="2">
        <v>424</v>
      </c>
      <c r="B425" s="2">
        <v>360</v>
      </c>
      <c r="C425" s="2" t="s">
        <v>533</v>
      </c>
      <c r="D425" s="2" t="s">
        <v>437</v>
      </c>
      <c r="E425" s="2" t="s">
        <v>70</v>
      </c>
      <c r="F425" s="2" t="str">
        <f>"ΑΒ312395"</f>
        <v>ΑΒ312395</v>
      </c>
    </row>
    <row r="426" spans="1:6" x14ac:dyDescent="0.25">
      <c r="A426" s="2">
        <v>425</v>
      </c>
      <c r="B426" s="2">
        <v>1162</v>
      </c>
      <c r="C426" s="2" t="s">
        <v>533</v>
      </c>
      <c r="D426" s="2" t="s">
        <v>49</v>
      </c>
      <c r="E426" s="2" t="s">
        <v>33</v>
      </c>
      <c r="F426" s="2" t="str">
        <f>"ΑΝ254732"</f>
        <v>ΑΝ254732</v>
      </c>
    </row>
    <row r="427" spans="1:6" x14ac:dyDescent="0.25">
      <c r="A427" s="2">
        <v>426</v>
      </c>
      <c r="B427" s="2">
        <v>1392</v>
      </c>
      <c r="C427" s="2" t="s">
        <v>167</v>
      </c>
      <c r="D427" s="2" t="s">
        <v>51</v>
      </c>
      <c r="E427" s="2" t="s">
        <v>8</v>
      </c>
      <c r="F427" s="2" t="str">
        <f>"ΑΕ350272"</f>
        <v>ΑΕ350272</v>
      </c>
    </row>
    <row r="428" spans="1:6" x14ac:dyDescent="0.25">
      <c r="A428" s="2">
        <v>427</v>
      </c>
      <c r="B428" s="2">
        <v>69</v>
      </c>
      <c r="C428" s="2" t="s">
        <v>815</v>
      </c>
      <c r="D428" s="2" t="s">
        <v>91</v>
      </c>
      <c r="E428" s="2" t="s">
        <v>11</v>
      </c>
      <c r="F428" s="2" t="str">
        <f>"ΑΟ772003"</f>
        <v>ΑΟ772003</v>
      </c>
    </row>
    <row r="429" spans="1:6" x14ac:dyDescent="0.25">
      <c r="A429" s="2">
        <v>428</v>
      </c>
      <c r="B429" s="2">
        <v>1633</v>
      </c>
      <c r="C429" s="2" t="s">
        <v>239</v>
      </c>
      <c r="D429" s="2" t="s">
        <v>145</v>
      </c>
      <c r="E429" s="2" t="s">
        <v>8</v>
      </c>
      <c r="F429" s="2" t="str">
        <f>"ΑΝ365870"</f>
        <v>ΑΝ365870</v>
      </c>
    </row>
    <row r="430" spans="1:6" x14ac:dyDescent="0.25">
      <c r="A430" s="2">
        <v>429</v>
      </c>
      <c r="B430" s="2">
        <v>2489</v>
      </c>
      <c r="C430" s="2" t="s">
        <v>239</v>
      </c>
      <c r="D430" s="2" t="s">
        <v>700</v>
      </c>
      <c r="E430" s="2" t="s">
        <v>51</v>
      </c>
      <c r="F430" s="2" t="str">
        <f>"Α00056255"</f>
        <v>Α00056255</v>
      </c>
    </row>
    <row r="431" spans="1:6" x14ac:dyDescent="0.25">
      <c r="A431" s="2">
        <v>430</v>
      </c>
      <c r="B431" s="2">
        <v>2659</v>
      </c>
      <c r="C431" s="2" t="s">
        <v>240</v>
      </c>
      <c r="D431" s="2" t="s">
        <v>241</v>
      </c>
      <c r="E431" s="2" t="s">
        <v>26</v>
      </c>
      <c r="F431" s="2" t="str">
        <f>"ΑΒ268834"</f>
        <v>ΑΒ268834</v>
      </c>
    </row>
    <row r="432" spans="1:6" x14ac:dyDescent="0.25">
      <c r="A432" s="2">
        <v>431</v>
      </c>
      <c r="B432" s="2">
        <v>236</v>
      </c>
      <c r="C432" s="2" t="s">
        <v>816</v>
      </c>
      <c r="D432" s="2" t="s">
        <v>10</v>
      </c>
      <c r="E432" s="2" t="s">
        <v>37</v>
      </c>
      <c r="F432" s="2" t="str">
        <f>"ΑΟ382292"</f>
        <v>ΑΟ382292</v>
      </c>
    </row>
    <row r="433" spans="1:6" x14ac:dyDescent="0.25">
      <c r="A433" s="2">
        <v>432</v>
      </c>
      <c r="B433" s="2">
        <v>2418</v>
      </c>
      <c r="C433" s="2" t="s">
        <v>242</v>
      </c>
      <c r="D433" s="2" t="s">
        <v>11</v>
      </c>
      <c r="E433" s="2" t="s">
        <v>23</v>
      </c>
      <c r="F433" s="2" t="str">
        <f>"ΑΗ 121847"</f>
        <v>ΑΗ 121847</v>
      </c>
    </row>
    <row r="434" spans="1:6" x14ac:dyDescent="0.25">
      <c r="A434" s="2">
        <v>433</v>
      </c>
      <c r="B434" s="2">
        <v>2614</v>
      </c>
      <c r="C434" s="2" t="s">
        <v>242</v>
      </c>
      <c r="D434" s="2" t="s">
        <v>534</v>
      </c>
      <c r="E434" s="2" t="s">
        <v>19</v>
      </c>
      <c r="F434" s="2" t="str">
        <f>"Α00239432"</f>
        <v>Α00239432</v>
      </c>
    </row>
    <row r="435" spans="1:6" x14ac:dyDescent="0.25">
      <c r="A435" s="2">
        <v>434</v>
      </c>
      <c r="B435" s="2">
        <v>2137</v>
      </c>
      <c r="C435" s="2" t="s">
        <v>243</v>
      </c>
      <c r="D435" s="2" t="s">
        <v>19</v>
      </c>
      <c r="E435" s="2" t="s">
        <v>51</v>
      </c>
      <c r="F435" s="2" t="str">
        <f>"ΑΜ401896"</f>
        <v>ΑΜ401896</v>
      </c>
    </row>
    <row r="436" spans="1:6" x14ac:dyDescent="0.25">
      <c r="A436" s="2">
        <v>435</v>
      </c>
      <c r="B436" s="2">
        <v>1384</v>
      </c>
      <c r="C436" s="2" t="s">
        <v>243</v>
      </c>
      <c r="D436" s="2" t="s">
        <v>40</v>
      </c>
      <c r="E436" s="2" t="s">
        <v>11</v>
      </c>
      <c r="F436" s="2" t="str">
        <f>"ΑΖ313392"</f>
        <v>ΑΖ313392</v>
      </c>
    </row>
    <row r="437" spans="1:6" x14ac:dyDescent="0.25">
      <c r="A437" s="2">
        <v>436</v>
      </c>
      <c r="B437" s="2">
        <v>1689</v>
      </c>
      <c r="C437" s="2" t="s">
        <v>243</v>
      </c>
      <c r="D437" s="2" t="s">
        <v>45</v>
      </c>
      <c r="E437" s="2" t="s">
        <v>40</v>
      </c>
      <c r="F437" s="2" t="str">
        <f>"ΑΡ632349"</f>
        <v>ΑΡ632349</v>
      </c>
    </row>
    <row r="438" spans="1:6" x14ac:dyDescent="0.25">
      <c r="A438" s="2">
        <v>437</v>
      </c>
      <c r="B438" s="2">
        <v>448</v>
      </c>
      <c r="C438" s="2" t="s">
        <v>817</v>
      </c>
      <c r="D438" s="2" t="s">
        <v>818</v>
      </c>
      <c r="E438" s="2" t="s">
        <v>11</v>
      </c>
      <c r="F438" s="2" t="str">
        <f>"Α01082604"</f>
        <v>Α01082604</v>
      </c>
    </row>
    <row r="439" spans="1:6" x14ac:dyDescent="0.25">
      <c r="A439" s="2">
        <v>438</v>
      </c>
      <c r="B439" s="2">
        <v>2658</v>
      </c>
      <c r="C439" s="2" t="s">
        <v>244</v>
      </c>
      <c r="D439" s="2" t="s">
        <v>64</v>
      </c>
      <c r="E439" s="2" t="s">
        <v>245</v>
      </c>
      <c r="F439" s="2" t="str">
        <f>"ΑΟ610844"</f>
        <v>ΑΟ610844</v>
      </c>
    </row>
    <row r="440" spans="1:6" x14ac:dyDescent="0.25">
      <c r="A440" s="2">
        <v>439</v>
      </c>
      <c r="B440" s="2">
        <v>513</v>
      </c>
      <c r="C440" s="2" t="s">
        <v>535</v>
      </c>
      <c r="D440" s="2" t="s">
        <v>392</v>
      </c>
      <c r="E440" s="2" t="s">
        <v>31</v>
      </c>
      <c r="F440" s="2" t="str">
        <f>"ΑΕ242998"</f>
        <v>ΑΕ242998</v>
      </c>
    </row>
    <row r="441" spans="1:6" x14ac:dyDescent="0.25">
      <c r="A441" s="2">
        <v>440</v>
      </c>
      <c r="B441" s="2">
        <v>2845</v>
      </c>
      <c r="C441" s="2" t="s">
        <v>246</v>
      </c>
      <c r="D441" s="2" t="s">
        <v>88</v>
      </c>
      <c r="E441" s="2" t="s">
        <v>11</v>
      </c>
      <c r="F441" s="2" t="str">
        <f>"AK330474"</f>
        <v>AK330474</v>
      </c>
    </row>
    <row r="442" spans="1:6" x14ac:dyDescent="0.25">
      <c r="A442" s="2">
        <v>441</v>
      </c>
      <c r="B442" s="2">
        <v>1617</v>
      </c>
      <c r="C442" s="2" t="s">
        <v>247</v>
      </c>
      <c r="D442" s="2" t="s">
        <v>10</v>
      </c>
      <c r="E442" s="2" t="s">
        <v>248</v>
      </c>
      <c r="F442" s="2" t="str">
        <f>"ΑΗ800826"</f>
        <v>ΑΗ800826</v>
      </c>
    </row>
    <row r="443" spans="1:6" x14ac:dyDescent="0.25">
      <c r="A443" s="2">
        <v>442</v>
      </c>
      <c r="B443" s="2">
        <v>1165</v>
      </c>
      <c r="C443" s="2" t="s">
        <v>247</v>
      </c>
      <c r="D443" s="2" t="s">
        <v>33</v>
      </c>
      <c r="E443" s="2" t="s">
        <v>51</v>
      </c>
      <c r="F443" s="2" t="str">
        <f>"ΑΗ651057"</f>
        <v>ΑΗ651057</v>
      </c>
    </row>
    <row r="444" spans="1:6" x14ac:dyDescent="0.25">
      <c r="A444" s="2">
        <v>443</v>
      </c>
      <c r="B444" s="2">
        <v>2414</v>
      </c>
      <c r="C444" s="2" t="s">
        <v>536</v>
      </c>
      <c r="D444" s="2" t="s">
        <v>537</v>
      </c>
      <c r="E444" s="2" t="s">
        <v>19</v>
      </c>
      <c r="F444" s="2" t="str">
        <f>"Χ985186"</f>
        <v>Χ985186</v>
      </c>
    </row>
    <row r="445" spans="1:6" x14ac:dyDescent="0.25">
      <c r="A445" s="2">
        <v>444</v>
      </c>
      <c r="B445" s="2">
        <v>259</v>
      </c>
      <c r="C445" s="2" t="s">
        <v>536</v>
      </c>
      <c r="D445" s="2" t="s">
        <v>819</v>
      </c>
      <c r="E445" s="2" t="s">
        <v>51</v>
      </c>
      <c r="F445" s="2" t="str">
        <f>"ΑΗ245207"</f>
        <v>ΑΗ245207</v>
      </c>
    </row>
    <row r="446" spans="1:6" x14ac:dyDescent="0.25">
      <c r="A446" s="2">
        <v>445</v>
      </c>
      <c r="B446" s="2">
        <v>2734</v>
      </c>
      <c r="C446" s="2" t="s">
        <v>538</v>
      </c>
      <c r="D446" s="2" t="s">
        <v>4</v>
      </c>
      <c r="E446" s="2" t="s">
        <v>88</v>
      </c>
      <c r="F446" s="2" t="str">
        <f>"ΑΡ816684"</f>
        <v>ΑΡ816684</v>
      </c>
    </row>
    <row r="447" spans="1:6" x14ac:dyDescent="0.25">
      <c r="A447" s="2">
        <v>446</v>
      </c>
      <c r="B447" s="2">
        <v>1272</v>
      </c>
      <c r="C447" s="2" t="s">
        <v>249</v>
      </c>
      <c r="D447" s="2" t="s">
        <v>161</v>
      </c>
      <c r="E447" s="2" t="s">
        <v>11</v>
      </c>
      <c r="F447" s="2" t="str">
        <f>"ΑΝ717278"</f>
        <v>ΑΝ717278</v>
      </c>
    </row>
    <row r="448" spans="1:6" x14ac:dyDescent="0.25">
      <c r="A448" s="2">
        <v>447</v>
      </c>
      <c r="B448" s="2">
        <v>2116</v>
      </c>
      <c r="C448" s="2" t="s">
        <v>820</v>
      </c>
      <c r="D448" s="2" t="s">
        <v>821</v>
      </c>
      <c r="E448" s="2" t="s">
        <v>23</v>
      </c>
      <c r="F448" s="2" t="str">
        <f>"ΑΗ705883"</f>
        <v>ΑΗ705883</v>
      </c>
    </row>
    <row r="449" spans="1:6" x14ac:dyDescent="0.25">
      <c r="A449" s="2">
        <v>448</v>
      </c>
      <c r="B449" s="2">
        <v>2956</v>
      </c>
      <c r="C449" s="2" t="s">
        <v>539</v>
      </c>
      <c r="D449" s="2" t="s">
        <v>182</v>
      </c>
      <c r="E449" s="2" t="s">
        <v>171</v>
      </c>
      <c r="F449" s="2" t="str">
        <f>"ΑΒ328773"</f>
        <v>ΑΒ328773</v>
      </c>
    </row>
    <row r="450" spans="1:6" x14ac:dyDescent="0.25">
      <c r="A450" s="2">
        <v>449</v>
      </c>
      <c r="B450" s="2">
        <v>508</v>
      </c>
      <c r="C450" s="2" t="s">
        <v>540</v>
      </c>
      <c r="D450" s="2" t="s">
        <v>171</v>
      </c>
      <c r="E450" s="2" t="s">
        <v>116</v>
      </c>
      <c r="F450" s="2" t="str">
        <f>"Α00082452"</f>
        <v>Α00082452</v>
      </c>
    </row>
    <row r="451" spans="1:6" x14ac:dyDescent="0.25">
      <c r="A451" s="2">
        <v>450</v>
      </c>
      <c r="B451" s="2">
        <v>839</v>
      </c>
      <c r="C451" s="2" t="s">
        <v>822</v>
      </c>
      <c r="D451" s="2" t="s">
        <v>33</v>
      </c>
      <c r="E451" s="2" t="s">
        <v>819</v>
      </c>
      <c r="F451" s="2" t="str">
        <f>"ΑΕ702137"</f>
        <v>ΑΕ702137</v>
      </c>
    </row>
    <row r="452" spans="1:6" x14ac:dyDescent="0.25">
      <c r="A452" s="2">
        <v>451</v>
      </c>
      <c r="B452" s="2">
        <v>333</v>
      </c>
      <c r="C452" s="2" t="s">
        <v>541</v>
      </c>
      <c r="D452" s="2" t="s">
        <v>68</v>
      </c>
      <c r="E452" s="2" t="s">
        <v>45</v>
      </c>
      <c r="F452" s="2" t="str">
        <f>"ΑΡ329541"</f>
        <v>ΑΡ329541</v>
      </c>
    </row>
    <row r="453" spans="1:6" x14ac:dyDescent="0.25">
      <c r="A453" s="2">
        <v>452</v>
      </c>
      <c r="B453" s="2">
        <v>2205</v>
      </c>
      <c r="C453" s="2" t="s">
        <v>542</v>
      </c>
      <c r="D453" s="2" t="s">
        <v>118</v>
      </c>
      <c r="E453" s="2" t="s">
        <v>11</v>
      </c>
      <c r="F453" s="2" t="str">
        <f>"ΑΗ831278"</f>
        <v>ΑΗ831278</v>
      </c>
    </row>
    <row r="454" spans="1:6" x14ac:dyDescent="0.25">
      <c r="A454" s="2">
        <v>453</v>
      </c>
      <c r="B454" s="2">
        <v>359</v>
      </c>
      <c r="C454" s="2" t="s">
        <v>250</v>
      </c>
      <c r="D454" s="2" t="s">
        <v>70</v>
      </c>
      <c r="E454" s="2" t="s">
        <v>33</v>
      </c>
      <c r="F454" s="2" t="str">
        <f>"ΑΡ348907"</f>
        <v>ΑΡ348907</v>
      </c>
    </row>
    <row r="455" spans="1:6" x14ac:dyDescent="0.25">
      <c r="A455" s="2">
        <v>454</v>
      </c>
      <c r="B455" s="2">
        <v>2037</v>
      </c>
      <c r="C455" s="2" t="s">
        <v>251</v>
      </c>
      <c r="D455" s="2" t="s">
        <v>33</v>
      </c>
      <c r="E455" s="2" t="s">
        <v>40</v>
      </c>
      <c r="F455" s="2" t="str">
        <f>"ΑΗ288302"</f>
        <v>ΑΗ288302</v>
      </c>
    </row>
    <row r="456" spans="1:6" x14ac:dyDescent="0.25">
      <c r="A456" s="2">
        <v>455</v>
      </c>
      <c r="B456" s="2">
        <v>901</v>
      </c>
      <c r="C456" s="2" t="s">
        <v>252</v>
      </c>
      <c r="D456" s="2" t="s">
        <v>253</v>
      </c>
      <c r="E456" s="2" t="s">
        <v>116</v>
      </c>
      <c r="F456" s="2" t="str">
        <f>"ΑΟ528491"</f>
        <v>ΑΟ528491</v>
      </c>
    </row>
    <row r="457" spans="1:6" x14ac:dyDescent="0.25">
      <c r="A457" s="2">
        <v>456</v>
      </c>
      <c r="B457" s="2">
        <v>256</v>
      </c>
      <c r="C457" s="2" t="s">
        <v>254</v>
      </c>
      <c r="D457" s="2" t="s">
        <v>26</v>
      </c>
      <c r="E457" s="2" t="s">
        <v>70</v>
      </c>
      <c r="F457" s="2" t="str">
        <f>"ΑΑ317849"</f>
        <v>ΑΑ317849</v>
      </c>
    </row>
    <row r="458" spans="1:6" x14ac:dyDescent="0.25">
      <c r="A458" s="2">
        <v>457</v>
      </c>
      <c r="B458" s="2">
        <v>344</v>
      </c>
      <c r="C458" s="2" t="s">
        <v>255</v>
      </c>
      <c r="D458" s="2" t="s">
        <v>256</v>
      </c>
      <c r="E458" s="2" t="s">
        <v>11</v>
      </c>
      <c r="F458" s="2" t="str">
        <f>"ΑΗ929990"</f>
        <v>ΑΗ929990</v>
      </c>
    </row>
    <row r="459" spans="1:6" x14ac:dyDescent="0.25">
      <c r="A459" s="2">
        <v>458</v>
      </c>
      <c r="B459" s="2">
        <v>1061</v>
      </c>
      <c r="C459" s="2" t="s">
        <v>257</v>
      </c>
      <c r="D459" s="2" t="s">
        <v>93</v>
      </c>
      <c r="E459" s="2" t="s">
        <v>228</v>
      </c>
      <c r="F459" s="2" t="str">
        <f>"ΑΟ145101"</f>
        <v>ΑΟ145101</v>
      </c>
    </row>
    <row r="460" spans="1:6" x14ac:dyDescent="0.25">
      <c r="A460" s="2">
        <v>459</v>
      </c>
      <c r="B460" s="2">
        <v>468</v>
      </c>
      <c r="C460" s="2" t="s">
        <v>257</v>
      </c>
      <c r="D460" s="2" t="s">
        <v>823</v>
      </c>
      <c r="E460" s="2" t="s">
        <v>228</v>
      </c>
      <c r="F460" s="2" t="str">
        <f>"ΑΑ311746"</f>
        <v>ΑΑ311746</v>
      </c>
    </row>
    <row r="461" spans="1:6" x14ac:dyDescent="0.25">
      <c r="A461" s="2">
        <v>460</v>
      </c>
      <c r="B461" s="2">
        <v>2417</v>
      </c>
      <c r="C461" s="2" t="s">
        <v>543</v>
      </c>
      <c r="D461" s="2" t="s">
        <v>49</v>
      </c>
      <c r="E461" s="2" t="s">
        <v>544</v>
      </c>
      <c r="F461" s="2" t="str">
        <f>"ΑΚ938330"</f>
        <v>ΑΚ938330</v>
      </c>
    </row>
    <row r="462" spans="1:6" x14ac:dyDescent="0.25">
      <c r="A462" s="2">
        <v>461</v>
      </c>
      <c r="B462" s="2">
        <v>2233</v>
      </c>
      <c r="C462" s="2" t="s">
        <v>258</v>
      </c>
      <c r="D462" s="2" t="s">
        <v>40</v>
      </c>
      <c r="E462" s="2" t="s">
        <v>146</v>
      </c>
      <c r="F462" s="2" t="str">
        <f>"ΑΒ069238"</f>
        <v>ΑΒ069238</v>
      </c>
    </row>
    <row r="463" spans="1:6" x14ac:dyDescent="0.25">
      <c r="A463" s="2">
        <v>462</v>
      </c>
      <c r="B463" s="2">
        <v>1442</v>
      </c>
      <c r="C463" s="2" t="s">
        <v>824</v>
      </c>
      <c r="D463" s="2" t="s">
        <v>70</v>
      </c>
      <c r="E463" s="2" t="s">
        <v>19</v>
      </c>
      <c r="F463" s="2" t="str">
        <f>"ΑΙ835654"</f>
        <v>ΑΙ835654</v>
      </c>
    </row>
    <row r="464" spans="1:6" x14ac:dyDescent="0.25">
      <c r="A464" s="2">
        <v>463</v>
      </c>
      <c r="B464" s="2">
        <v>376</v>
      </c>
      <c r="C464" s="2" t="s">
        <v>545</v>
      </c>
      <c r="D464" s="2" t="s">
        <v>70</v>
      </c>
      <c r="E464" s="2" t="s">
        <v>248</v>
      </c>
      <c r="F464" s="2" t="str">
        <f>"ΑΡ390584"</f>
        <v>ΑΡ390584</v>
      </c>
    </row>
    <row r="465" spans="1:6" x14ac:dyDescent="0.25">
      <c r="A465" s="2">
        <v>464</v>
      </c>
      <c r="B465" s="2">
        <v>2291</v>
      </c>
      <c r="C465" s="2" t="s">
        <v>546</v>
      </c>
      <c r="D465" s="2" t="s">
        <v>547</v>
      </c>
      <c r="E465" s="2" t="s">
        <v>23</v>
      </c>
      <c r="F465" s="2" t="str">
        <f>"ΑΕ912485"</f>
        <v>ΑΕ912485</v>
      </c>
    </row>
    <row r="466" spans="1:6" x14ac:dyDescent="0.25">
      <c r="A466" s="2">
        <v>465</v>
      </c>
      <c r="B466" s="2">
        <v>2139</v>
      </c>
      <c r="C466" s="2" t="s">
        <v>548</v>
      </c>
      <c r="D466" s="2" t="s">
        <v>238</v>
      </c>
      <c r="E466" s="2" t="s">
        <v>70</v>
      </c>
      <c r="F466" s="2" t="str">
        <f>"Α00181093"</f>
        <v>Α00181093</v>
      </c>
    </row>
    <row r="467" spans="1:6" x14ac:dyDescent="0.25">
      <c r="A467" s="2">
        <v>466</v>
      </c>
      <c r="B467" s="2">
        <v>1260</v>
      </c>
      <c r="C467" s="2" t="s">
        <v>825</v>
      </c>
      <c r="D467" s="2" t="s">
        <v>379</v>
      </c>
      <c r="E467" s="2" t="s">
        <v>19</v>
      </c>
      <c r="F467" s="2" t="str">
        <f>"ΑΡ333907"</f>
        <v>ΑΡ333907</v>
      </c>
    </row>
    <row r="468" spans="1:6" x14ac:dyDescent="0.25">
      <c r="A468" s="2">
        <v>467</v>
      </c>
      <c r="B468" s="2">
        <v>2226</v>
      </c>
      <c r="C468" s="2" t="s">
        <v>259</v>
      </c>
      <c r="D468" s="2" t="s">
        <v>93</v>
      </c>
      <c r="E468" s="2" t="s">
        <v>112</v>
      </c>
      <c r="F468" s="2" t="str">
        <f>"ΑΡ917192"</f>
        <v>ΑΡ917192</v>
      </c>
    </row>
    <row r="469" spans="1:6" x14ac:dyDescent="0.25">
      <c r="A469" s="2">
        <v>468</v>
      </c>
      <c r="B469" s="2">
        <v>587</v>
      </c>
      <c r="C469" s="2" t="s">
        <v>549</v>
      </c>
      <c r="D469" s="2" t="s">
        <v>550</v>
      </c>
      <c r="E469" s="2" t="s">
        <v>70</v>
      </c>
      <c r="F469" s="2" t="str">
        <f>"AI775791"</f>
        <v>AI775791</v>
      </c>
    </row>
    <row r="470" spans="1:6" x14ac:dyDescent="0.25">
      <c r="A470" s="2">
        <v>469</v>
      </c>
      <c r="B470" s="2">
        <v>553</v>
      </c>
      <c r="C470" s="2" t="s">
        <v>551</v>
      </c>
      <c r="D470" s="2" t="s">
        <v>148</v>
      </c>
      <c r="E470" s="2" t="s">
        <v>23</v>
      </c>
      <c r="F470" s="2" t="str">
        <f>"ΑΗ670678"</f>
        <v>ΑΗ670678</v>
      </c>
    </row>
    <row r="471" spans="1:6" x14ac:dyDescent="0.25">
      <c r="A471" s="2">
        <v>470</v>
      </c>
      <c r="B471" s="2">
        <v>2878</v>
      </c>
      <c r="C471" s="2" t="s">
        <v>551</v>
      </c>
      <c r="D471" s="2" t="s">
        <v>552</v>
      </c>
      <c r="E471" s="2" t="s">
        <v>118</v>
      </c>
      <c r="F471" s="2" t="str">
        <f>"Α00542034"</f>
        <v>Α00542034</v>
      </c>
    </row>
    <row r="472" spans="1:6" x14ac:dyDescent="0.25">
      <c r="A472" s="2">
        <v>471</v>
      </c>
      <c r="B472" s="2">
        <v>1464</v>
      </c>
      <c r="C472" s="2" t="s">
        <v>260</v>
      </c>
      <c r="D472" s="2" t="s">
        <v>68</v>
      </c>
      <c r="E472" s="2" t="s">
        <v>23</v>
      </c>
      <c r="F472" s="2" t="str">
        <f>"ΑΑ458777"</f>
        <v>ΑΑ458777</v>
      </c>
    </row>
    <row r="473" spans="1:6" x14ac:dyDescent="0.25">
      <c r="A473" s="2">
        <v>472</v>
      </c>
      <c r="B473" s="2">
        <v>676</v>
      </c>
      <c r="C473" s="2" t="s">
        <v>553</v>
      </c>
      <c r="D473" s="2" t="s">
        <v>19</v>
      </c>
      <c r="E473" s="2" t="s">
        <v>31</v>
      </c>
      <c r="F473" s="2" t="str">
        <f>"ΑΖ378371"</f>
        <v>ΑΖ378371</v>
      </c>
    </row>
    <row r="474" spans="1:6" x14ac:dyDescent="0.25">
      <c r="A474" s="2">
        <v>473</v>
      </c>
      <c r="B474" s="2">
        <v>2795</v>
      </c>
      <c r="C474" s="2" t="s">
        <v>554</v>
      </c>
      <c r="D474" s="2" t="s">
        <v>392</v>
      </c>
      <c r="E474" s="2" t="s">
        <v>11</v>
      </c>
      <c r="F474" s="2" t="str">
        <f>"Α00354897"</f>
        <v>Α00354897</v>
      </c>
    </row>
    <row r="475" spans="1:6" x14ac:dyDescent="0.25">
      <c r="A475" s="2">
        <v>474</v>
      </c>
      <c r="B475" s="2">
        <v>2055</v>
      </c>
      <c r="C475" s="2" t="s">
        <v>555</v>
      </c>
      <c r="D475" s="2" t="s">
        <v>21</v>
      </c>
      <c r="E475" s="2" t="s">
        <v>98</v>
      </c>
      <c r="F475" s="2" t="str">
        <f>"ΑΒ852783"</f>
        <v>ΑΒ852783</v>
      </c>
    </row>
    <row r="476" spans="1:6" x14ac:dyDescent="0.25">
      <c r="A476" s="2">
        <v>475</v>
      </c>
      <c r="B476" s="2">
        <v>452</v>
      </c>
      <c r="C476" s="2" t="s">
        <v>900</v>
      </c>
      <c r="D476" s="2" t="s">
        <v>219</v>
      </c>
      <c r="E476" s="2" t="s">
        <v>118</v>
      </c>
      <c r="F476" s="2" t="str">
        <f>"ΑΜ402838"</f>
        <v>ΑΜ402838</v>
      </c>
    </row>
    <row r="477" spans="1:6" x14ac:dyDescent="0.25">
      <c r="A477" s="2">
        <v>476</v>
      </c>
      <c r="B477" s="2">
        <v>503</v>
      </c>
      <c r="C477" s="2" t="s">
        <v>261</v>
      </c>
      <c r="D477" s="2" t="s">
        <v>197</v>
      </c>
      <c r="E477" s="2" t="s">
        <v>70</v>
      </c>
      <c r="F477" s="2" t="str">
        <f>"ΑΑ300925"</f>
        <v>ΑΑ300925</v>
      </c>
    </row>
    <row r="478" spans="1:6" x14ac:dyDescent="0.25">
      <c r="A478" s="2">
        <v>477</v>
      </c>
      <c r="B478" s="2">
        <v>772</v>
      </c>
      <c r="C478" s="2" t="s">
        <v>262</v>
      </c>
      <c r="D478" s="2" t="s">
        <v>263</v>
      </c>
      <c r="E478" s="2" t="s">
        <v>264</v>
      </c>
      <c r="F478" s="2" t="str">
        <f>"ΑΜ474795"</f>
        <v>ΑΜ474795</v>
      </c>
    </row>
    <row r="479" spans="1:6" x14ac:dyDescent="0.25">
      <c r="A479" s="2">
        <v>478</v>
      </c>
      <c r="B479" s="2">
        <v>1913</v>
      </c>
      <c r="C479" s="2" t="s">
        <v>265</v>
      </c>
      <c r="D479" s="2" t="s">
        <v>70</v>
      </c>
      <c r="E479" s="2" t="s">
        <v>171</v>
      </c>
      <c r="F479" s="2" t="str">
        <f>"ΑΝ328905"</f>
        <v>ΑΝ328905</v>
      </c>
    </row>
    <row r="480" spans="1:6" x14ac:dyDescent="0.25">
      <c r="A480" s="2">
        <v>479</v>
      </c>
      <c r="B480" s="2">
        <v>1056</v>
      </c>
      <c r="C480" s="2" t="s">
        <v>265</v>
      </c>
      <c r="D480" s="2" t="s">
        <v>145</v>
      </c>
      <c r="E480" s="2" t="s">
        <v>146</v>
      </c>
      <c r="F480" s="2" t="str">
        <f>"Α00303342"</f>
        <v>Α00303342</v>
      </c>
    </row>
    <row r="481" spans="1:6" x14ac:dyDescent="0.25">
      <c r="A481" s="2">
        <v>480</v>
      </c>
      <c r="B481" s="2">
        <v>708</v>
      </c>
      <c r="C481" s="2" t="s">
        <v>556</v>
      </c>
      <c r="D481" s="2" t="s">
        <v>557</v>
      </c>
      <c r="E481" s="2" t="s">
        <v>51</v>
      </c>
      <c r="F481" s="2" t="str">
        <f>"ΑΡ883653"</f>
        <v>ΑΡ883653</v>
      </c>
    </row>
    <row r="482" spans="1:6" x14ac:dyDescent="0.25">
      <c r="A482" s="2">
        <v>481</v>
      </c>
      <c r="B482" s="2">
        <v>2668</v>
      </c>
      <c r="C482" s="2" t="s">
        <v>826</v>
      </c>
      <c r="D482" s="2" t="s">
        <v>351</v>
      </c>
      <c r="E482" s="2" t="s">
        <v>70</v>
      </c>
      <c r="F482" s="2" t="str">
        <f>"ΑΤ421917"</f>
        <v>ΑΤ421917</v>
      </c>
    </row>
    <row r="483" spans="1:6" x14ac:dyDescent="0.25">
      <c r="A483" s="2">
        <v>482</v>
      </c>
      <c r="B483" s="2">
        <v>1737</v>
      </c>
      <c r="C483" s="2" t="s">
        <v>827</v>
      </c>
      <c r="D483" s="2" t="s">
        <v>828</v>
      </c>
      <c r="E483" s="2" t="s">
        <v>118</v>
      </c>
      <c r="F483" s="2" t="str">
        <f>"ΑΜ417969"</f>
        <v>ΑΜ417969</v>
      </c>
    </row>
    <row r="484" spans="1:6" x14ac:dyDescent="0.25">
      <c r="A484" s="2">
        <v>483</v>
      </c>
      <c r="B484" s="2">
        <v>2721</v>
      </c>
      <c r="C484" s="2" t="s">
        <v>558</v>
      </c>
      <c r="D484" s="2" t="s">
        <v>559</v>
      </c>
      <c r="E484" s="2" t="s">
        <v>70</v>
      </c>
      <c r="F484" s="2" t="str">
        <f>"ΑΗ296922"</f>
        <v>ΑΗ296922</v>
      </c>
    </row>
    <row r="485" spans="1:6" x14ac:dyDescent="0.25">
      <c r="A485" s="2">
        <v>484</v>
      </c>
      <c r="B485" s="2">
        <v>1604</v>
      </c>
      <c r="C485" s="2" t="s">
        <v>829</v>
      </c>
      <c r="D485" s="2" t="s">
        <v>70</v>
      </c>
      <c r="E485" s="2" t="s">
        <v>88</v>
      </c>
      <c r="F485" s="2" t="str">
        <f>"ΑΖ511726"</f>
        <v>ΑΖ511726</v>
      </c>
    </row>
    <row r="486" spans="1:6" x14ac:dyDescent="0.25">
      <c r="A486" s="2">
        <v>485</v>
      </c>
      <c r="B486" s="2">
        <v>1454</v>
      </c>
      <c r="C486" s="2" t="s">
        <v>266</v>
      </c>
      <c r="D486" s="2" t="s">
        <v>19</v>
      </c>
      <c r="E486" s="2" t="s">
        <v>37</v>
      </c>
      <c r="F486" s="2" t="str">
        <f>"ΑΜ413308"</f>
        <v>ΑΜ413308</v>
      </c>
    </row>
    <row r="487" spans="1:6" x14ac:dyDescent="0.25">
      <c r="A487" s="2">
        <v>486</v>
      </c>
      <c r="B487" s="2">
        <v>2905</v>
      </c>
      <c r="C487" s="2" t="s">
        <v>560</v>
      </c>
      <c r="D487" s="2" t="s">
        <v>187</v>
      </c>
      <c r="E487" s="2" t="s">
        <v>70</v>
      </c>
      <c r="F487" s="2" t="str">
        <f>"ΑΒ771211"</f>
        <v>ΑΒ771211</v>
      </c>
    </row>
    <row r="488" spans="1:6" x14ac:dyDescent="0.25">
      <c r="A488" s="2">
        <v>487</v>
      </c>
      <c r="B488" s="2">
        <v>2737</v>
      </c>
      <c r="C488" s="2" t="s">
        <v>267</v>
      </c>
      <c r="D488" s="2" t="s">
        <v>268</v>
      </c>
      <c r="E488" s="2" t="s">
        <v>11</v>
      </c>
      <c r="F488" s="2" t="str">
        <f>"Α00177465"</f>
        <v>Α00177465</v>
      </c>
    </row>
    <row r="489" spans="1:6" x14ac:dyDescent="0.25">
      <c r="A489" s="2">
        <v>488</v>
      </c>
      <c r="B489" s="2">
        <v>1660</v>
      </c>
      <c r="C489" s="2" t="s">
        <v>561</v>
      </c>
      <c r="D489" s="2" t="s">
        <v>19</v>
      </c>
      <c r="E489" s="2" t="s">
        <v>8</v>
      </c>
      <c r="F489" s="2" t="str">
        <f>"ΑΑ972509"</f>
        <v>ΑΑ972509</v>
      </c>
    </row>
    <row r="490" spans="1:6" x14ac:dyDescent="0.25">
      <c r="A490" s="2">
        <v>489</v>
      </c>
      <c r="B490" s="2">
        <v>1579</v>
      </c>
      <c r="C490" s="2" t="s">
        <v>562</v>
      </c>
      <c r="D490" s="2" t="s">
        <v>116</v>
      </c>
      <c r="E490" s="2" t="s">
        <v>191</v>
      </c>
      <c r="F490" s="2" t="str">
        <f>"ΑΡ620613"</f>
        <v>ΑΡ620613</v>
      </c>
    </row>
    <row r="491" spans="1:6" x14ac:dyDescent="0.25">
      <c r="A491" s="2">
        <v>490</v>
      </c>
      <c r="B491" s="2">
        <v>1645</v>
      </c>
      <c r="C491" s="2" t="s">
        <v>269</v>
      </c>
      <c r="D491" s="2" t="s">
        <v>68</v>
      </c>
      <c r="E491" s="2" t="s">
        <v>19</v>
      </c>
      <c r="F491" s="2" t="str">
        <f>"ΑΝ370636"</f>
        <v>ΑΝ370636</v>
      </c>
    </row>
    <row r="492" spans="1:6" x14ac:dyDescent="0.25">
      <c r="A492" s="2">
        <v>491</v>
      </c>
      <c r="B492" s="2">
        <v>2735</v>
      </c>
      <c r="C492" s="2" t="s">
        <v>830</v>
      </c>
      <c r="D492" s="2" t="s">
        <v>392</v>
      </c>
      <c r="E492" s="2" t="s">
        <v>70</v>
      </c>
      <c r="F492" s="2" t="str">
        <f>"ΑΡ878033"</f>
        <v>ΑΡ878033</v>
      </c>
    </row>
    <row r="493" spans="1:6" x14ac:dyDescent="0.25">
      <c r="A493" s="2">
        <v>492</v>
      </c>
      <c r="B493" s="2">
        <v>2342</v>
      </c>
      <c r="C493" s="2" t="s">
        <v>270</v>
      </c>
      <c r="D493" s="2" t="s">
        <v>51</v>
      </c>
      <c r="E493" s="2" t="s">
        <v>26</v>
      </c>
      <c r="F493" s="2" t="str">
        <f>"ΑΡ817738"</f>
        <v>ΑΡ817738</v>
      </c>
    </row>
    <row r="494" spans="1:6" x14ac:dyDescent="0.25">
      <c r="A494" s="2">
        <v>493</v>
      </c>
      <c r="B494" s="2">
        <v>918</v>
      </c>
      <c r="C494" s="2" t="s">
        <v>271</v>
      </c>
      <c r="D494" s="2" t="s">
        <v>176</v>
      </c>
      <c r="E494" s="2" t="s">
        <v>171</v>
      </c>
      <c r="F494" s="2" t="str">
        <f>"ΑΙ200842"</f>
        <v>ΑΙ200842</v>
      </c>
    </row>
    <row r="495" spans="1:6" x14ac:dyDescent="0.25">
      <c r="A495" s="2">
        <v>494</v>
      </c>
      <c r="B495" s="2">
        <v>1378</v>
      </c>
      <c r="C495" s="2" t="s">
        <v>831</v>
      </c>
      <c r="D495" s="2" t="s">
        <v>51</v>
      </c>
      <c r="E495" s="2" t="s">
        <v>359</v>
      </c>
      <c r="F495" s="2" t="str">
        <f>"ΑΜ924854"</f>
        <v>ΑΜ924854</v>
      </c>
    </row>
    <row r="496" spans="1:6" x14ac:dyDescent="0.25">
      <c r="A496" s="2">
        <v>495</v>
      </c>
      <c r="B496" s="2">
        <v>440</v>
      </c>
      <c r="C496" s="2" t="s">
        <v>272</v>
      </c>
      <c r="D496" s="2" t="s">
        <v>28</v>
      </c>
      <c r="E496" s="2" t="s">
        <v>100</v>
      </c>
      <c r="F496" s="2" t="str">
        <f>"ΑΜ367759"</f>
        <v>ΑΜ367759</v>
      </c>
    </row>
    <row r="497" spans="1:6" x14ac:dyDescent="0.25">
      <c r="A497" s="2">
        <v>496</v>
      </c>
      <c r="B497" s="2">
        <v>745</v>
      </c>
      <c r="C497" s="2" t="s">
        <v>273</v>
      </c>
      <c r="D497" s="2" t="s">
        <v>64</v>
      </c>
      <c r="E497" s="2" t="s">
        <v>11</v>
      </c>
      <c r="F497" s="2" t="str">
        <f>"ΑΗ706043"</f>
        <v>ΑΗ706043</v>
      </c>
    </row>
    <row r="498" spans="1:6" x14ac:dyDescent="0.25">
      <c r="A498" s="2">
        <v>497</v>
      </c>
      <c r="B498" s="2">
        <v>1223</v>
      </c>
      <c r="C498" s="2" t="s">
        <v>563</v>
      </c>
      <c r="D498" s="2" t="s">
        <v>383</v>
      </c>
      <c r="E498" s="2" t="s">
        <v>8</v>
      </c>
      <c r="F498" s="2" t="str">
        <f>"ΑΕ844562"</f>
        <v>ΑΕ844562</v>
      </c>
    </row>
    <row r="499" spans="1:6" x14ac:dyDescent="0.25">
      <c r="A499" s="2">
        <v>498</v>
      </c>
      <c r="B499" s="2">
        <v>950</v>
      </c>
      <c r="C499" s="2" t="s">
        <v>274</v>
      </c>
      <c r="D499" s="2" t="s">
        <v>45</v>
      </c>
      <c r="E499" s="2" t="s">
        <v>19</v>
      </c>
      <c r="F499" s="2" t="str">
        <f>"ΑΜ846183"</f>
        <v>ΑΜ846183</v>
      </c>
    </row>
    <row r="500" spans="1:6" x14ac:dyDescent="0.25">
      <c r="A500" s="2">
        <v>499</v>
      </c>
      <c r="B500" s="2">
        <v>2457</v>
      </c>
      <c r="C500" s="2" t="s">
        <v>275</v>
      </c>
      <c r="D500" s="2" t="s">
        <v>10</v>
      </c>
      <c r="E500" s="2" t="s">
        <v>161</v>
      </c>
      <c r="F500" s="2" t="str">
        <f>"ΑΖ301379"</f>
        <v>ΑΖ301379</v>
      </c>
    </row>
    <row r="501" spans="1:6" x14ac:dyDescent="0.25">
      <c r="A501" s="2">
        <v>500</v>
      </c>
      <c r="B501" s="2">
        <v>2024</v>
      </c>
      <c r="C501" s="2" t="s">
        <v>276</v>
      </c>
      <c r="D501" s="2" t="s">
        <v>10</v>
      </c>
      <c r="E501" s="2" t="s">
        <v>40</v>
      </c>
      <c r="F501" s="2" t="str">
        <f>"Α00229359"</f>
        <v>Α00229359</v>
      </c>
    </row>
    <row r="502" spans="1:6" x14ac:dyDescent="0.25">
      <c r="A502" s="2">
        <v>501</v>
      </c>
      <c r="B502" s="2">
        <v>2228</v>
      </c>
      <c r="C502" s="2" t="s">
        <v>277</v>
      </c>
      <c r="D502" s="2" t="s">
        <v>123</v>
      </c>
      <c r="E502" s="2" t="s">
        <v>26</v>
      </c>
      <c r="F502" s="2" t="str">
        <f>"ΑΒ768481"</f>
        <v>ΑΒ768481</v>
      </c>
    </row>
    <row r="503" spans="1:6" x14ac:dyDescent="0.25">
      <c r="A503" s="2">
        <v>502</v>
      </c>
      <c r="B503" s="2">
        <v>766</v>
      </c>
      <c r="C503" s="2" t="s">
        <v>278</v>
      </c>
      <c r="D503" s="2" t="s">
        <v>31</v>
      </c>
      <c r="E503" s="2" t="s">
        <v>33</v>
      </c>
      <c r="F503" s="2" t="str">
        <f>"ΑΕ814544"</f>
        <v>ΑΕ814544</v>
      </c>
    </row>
    <row r="504" spans="1:6" x14ac:dyDescent="0.25">
      <c r="A504" s="2">
        <v>503</v>
      </c>
      <c r="B504" s="2">
        <v>2117</v>
      </c>
      <c r="C504" s="2" t="s">
        <v>832</v>
      </c>
      <c r="D504" s="2" t="s">
        <v>28</v>
      </c>
      <c r="E504" s="2" t="s">
        <v>70</v>
      </c>
      <c r="F504" s="2" t="str">
        <f>"ΑΒ092156"</f>
        <v>ΑΒ092156</v>
      </c>
    </row>
    <row r="505" spans="1:6" x14ac:dyDescent="0.25">
      <c r="A505" s="2">
        <v>504</v>
      </c>
      <c r="B505" s="2">
        <v>1805</v>
      </c>
      <c r="C505" s="2" t="s">
        <v>833</v>
      </c>
      <c r="D505" s="2" t="s">
        <v>40</v>
      </c>
      <c r="E505" s="2" t="s">
        <v>19</v>
      </c>
      <c r="F505" s="2" t="str">
        <f>"ΑΗ718241"</f>
        <v>ΑΗ718241</v>
      </c>
    </row>
    <row r="506" spans="1:6" x14ac:dyDescent="0.25">
      <c r="A506" s="2">
        <v>505</v>
      </c>
      <c r="B506" s="2">
        <v>1445</v>
      </c>
      <c r="C506" s="2" t="s">
        <v>279</v>
      </c>
      <c r="D506" s="2" t="s">
        <v>1</v>
      </c>
      <c r="E506" s="2" t="s">
        <v>19</v>
      </c>
      <c r="F506" s="2" t="str">
        <f>"ΑΜ894627"</f>
        <v>ΑΜ894627</v>
      </c>
    </row>
    <row r="507" spans="1:6" x14ac:dyDescent="0.25">
      <c r="A507" s="2">
        <v>506</v>
      </c>
      <c r="B507" s="2">
        <v>2689</v>
      </c>
      <c r="C507" s="2" t="s">
        <v>280</v>
      </c>
      <c r="D507" s="2" t="s">
        <v>281</v>
      </c>
      <c r="E507" s="2" t="s">
        <v>33</v>
      </c>
      <c r="F507" s="2" t="str">
        <f>"Χ806501"</f>
        <v>Χ806501</v>
      </c>
    </row>
    <row r="508" spans="1:6" x14ac:dyDescent="0.25">
      <c r="A508" s="2">
        <v>507</v>
      </c>
      <c r="B508" s="2">
        <v>1990</v>
      </c>
      <c r="C508" s="2" t="s">
        <v>282</v>
      </c>
      <c r="D508" s="2" t="s">
        <v>116</v>
      </c>
      <c r="E508" s="2" t="s">
        <v>11</v>
      </c>
      <c r="F508" s="2" t="str">
        <f>"ΑΟ217352"</f>
        <v>ΑΟ217352</v>
      </c>
    </row>
    <row r="509" spans="1:6" x14ac:dyDescent="0.25">
      <c r="A509" s="2">
        <v>508</v>
      </c>
      <c r="B509" s="2">
        <v>255</v>
      </c>
      <c r="C509" s="2" t="s">
        <v>283</v>
      </c>
      <c r="D509" s="2" t="s">
        <v>11</v>
      </c>
      <c r="E509" s="2" t="s">
        <v>7</v>
      </c>
      <c r="F509" s="2" t="str">
        <f>"ΑΝ760430"</f>
        <v>ΑΝ760430</v>
      </c>
    </row>
    <row r="510" spans="1:6" x14ac:dyDescent="0.25">
      <c r="A510" s="2">
        <v>509</v>
      </c>
      <c r="B510" s="2">
        <v>2043</v>
      </c>
      <c r="C510" s="2" t="s">
        <v>834</v>
      </c>
      <c r="D510" s="2" t="s">
        <v>70</v>
      </c>
      <c r="E510" s="2" t="s">
        <v>93</v>
      </c>
      <c r="F510" s="2" t="str">
        <f>"Χ786892"</f>
        <v>Χ786892</v>
      </c>
    </row>
    <row r="511" spans="1:6" x14ac:dyDescent="0.25">
      <c r="A511" s="2">
        <v>510</v>
      </c>
      <c r="B511" s="2">
        <v>430</v>
      </c>
      <c r="C511" s="2" t="s">
        <v>835</v>
      </c>
      <c r="D511" s="2" t="s">
        <v>1</v>
      </c>
      <c r="E511" s="2" t="s">
        <v>750</v>
      </c>
      <c r="F511" s="2" t="str">
        <f>"ΑΝ211575"</f>
        <v>ΑΝ211575</v>
      </c>
    </row>
    <row r="512" spans="1:6" x14ac:dyDescent="0.25">
      <c r="A512" s="2">
        <v>511</v>
      </c>
      <c r="B512" s="2">
        <v>813</v>
      </c>
      <c r="C512" s="2" t="s">
        <v>836</v>
      </c>
      <c r="D512" s="2" t="s">
        <v>100</v>
      </c>
      <c r="E512" s="2" t="s">
        <v>40</v>
      </c>
      <c r="F512" s="2" t="str">
        <f>"ΑΖ499191"</f>
        <v>ΑΖ499191</v>
      </c>
    </row>
    <row r="513" spans="1:6" x14ac:dyDescent="0.25">
      <c r="A513" s="2">
        <v>512</v>
      </c>
      <c r="B513" s="2">
        <v>1571</v>
      </c>
      <c r="C513" s="2" t="s">
        <v>837</v>
      </c>
      <c r="D513" s="2" t="s">
        <v>19</v>
      </c>
      <c r="E513" s="2" t="s">
        <v>33</v>
      </c>
      <c r="F513" s="2" t="str">
        <f>"ΑΒ080173"</f>
        <v>ΑΒ080173</v>
      </c>
    </row>
    <row r="514" spans="1:6" x14ac:dyDescent="0.25">
      <c r="A514" s="2">
        <v>513</v>
      </c>
      <c r="B514" s="2">
        <v>687</v>
      </c>
      <c r="C514" s="2" t="s">
        <v>564</v>
      </c>
      <c r="D514" s="2" t="s">
        <v>51</v>
      </c>
      <c r="E514" s="2" t="s">
        <v>565</v>
      </c>
      <c r="F514" s="2" t="str">
        <f>"ΑΖ776711"</f>
        <v>ΑΖ776711</v>
      </c>
    </row>
    <row r="515" spans="1:6" x14ac:dyDescent="0.25">
      <c r="A515" s="2">
        <v>514</v>
      </c>
      <c r="B515" s="2">
        <v>2118</v>
      </c>
      <c r="C515" s="2" t="s">
        <v>566</v>
      </c>
      <c r="D515" s="2" t="s">
        <v>332</v>
      </c>
      <c r="E515" s="2" t="s">
        <v>567</v>
      </c>
      <c r="F515" s="2" t="str">
        <f>"ΑΖ811715"</f>
        <v>ΑΖ811715</v>
      </c>
    </row>
    <row r="516" spans="1:6" x14ac:dyDescent="0.25">
      <c r="A516" s="2">
        <v>515</v>
      </c>
      <c r="B516" s="2">
        <v>1993</v>
      </c>
      <c r="C516" s="2" t="s">
        <v>284</v>
      </c>
      <c r="D516" s="2" t="s">
        <v>26</v>
      </c>
      <c r="E516" s="2" t="s">
        <v>285</v>
      </c>
      <c r="F516" s="2" t="str">
        <f>"ΑΝ782395"</f>
        <v>ΑΝ782395</v>
      </c>
    </row>
    <row r="517" spans="1:6" x14ac:dyDescent="0.25">
      <c r="A517" s="2">
        <v>516</v>
      </c>
      <c r="B517" s="2">
        <v>1739</v>
      </c>
      <c r="C517" s="2" t="s">
        <v>838</v>
      </c>
      <c r="D517" s="2" t="s">
        <v>161</v>
      </c>
      <c r="E517" s="2" t="s">
        <v>839</v>
      </c>
      <c r="F517" s="2" t="str">
        <f>"ΑΕ288354"</f>
        <v>ΑΕ288354</v>
      </c>
    </row>
    <row r="518" spans="1:6" x14ac:dyDescent="0.25">
      <c r="A518" s="2">
        <v>517</v>
      </c>
      <c r="B518" s="2">
        <v>2599</v>
      </c>
      <c r="C518" s="2" t="s">
        <v>840</v>
      </c>
      <c r="D518" s="2" t="s">
        <v>28</v>
      </c>
      <c r="E518" s="2" t="s">
        <v>8</v>
      </c>
      <c r="F518" s="2" t="str">
        <f>"ΑΖ802738"</f>
        <v>ΑΖ802738</v>
      </c>
    </row>
    <row r="519" spans="1:6" x14ac:dyDescent="0.25">
      <c r="A519" s="2">
        <v>518</v>
      </c>
      <c r="B519" s="2">
        <v>2647</v>
      </c>
      <c r="C519" s="2" t="s">
        <v>841</v>
      </c>
      <c r="D519" s="2" t="s">
        <v>842</v>
      </c>
      <c r="E519" s="2" t="s">
        <v>8</v>
      </c>
      <c r="F519" s="2" t="str">
        <f>"ΑΖ432437"</f>
        <v>ΑΖ432437</v>
      </c>
    </row>
    <row r="520" spans="1:6" x14ac:dyDescent="0.25">
      <c r="A520" s="2">
        <v>519</v>
      </c>
      <c r="B520" s="2">
        <v>2405</v>
      </c>
      <c r="C520" s="2" t="s">
        <v>843</v>
      </c>
      <c r="D520" s="2" t="s">
        <v>145</v>
      </c>
      <c r="E520" s="2" t="s">
        <v>844</v>
      </c>
      <c r="F520" s="2" t="str">
        <f>"ΑΙ778596"</f>
        <v>ΑΙ778596</v>
      </c>
    </row>
    <row r="521" spans="1:6" x14ac:dyDescent="0.25">
      <c r="A521" s="2">
        <v>520</v>
      </c>
      <c r="B521" s="2">
        <v>1460</v>
      </c>
      <c r="C521" s="2" t="s">
        <v>845</v>
      </c>
      <c r="D521" s="2" t="s">
        <v>846</v>
      </c>
      <c r="E521" s="2" t="s">
        <v>19</v>
      </c>
      <c r="F521" s="2" t="str">
        <f>"ΑΜ372630"</f>
        <v>ΑΜ372630</v>
      </c>
    </row>
    <row r="522" spans="1:6" x14ac:dyDescent="0.25">
      <c r="A522" s="2">
        <v>521</v>
      </c>
      <c r="B522" s="2">
        <v>723</v>
      </c>
      <c r="C522" s="2" t="s">
        <v>568</v>
      </c>
      <c r="D522" s="2" t="s">
        <v>56</v>
      </c>
      <c r="E522" s="2" t="s">
        <v>11</v>
      </c>
      <c r="F522" s="2" t="str">
        <f>"ΑΡ898148"</f>
        <v>ΑΡ898148</v>
      </c>
    </row>
    <row r="523" spans="1:6" x14ac:dyDescent="0.25">
      <c r="A523" s="2">
        <v>522</v>
      </c>
      <c r="B523" s="2">
        <v>1936</v>
      </c>
      <c r="C523" s="2" t="s">
        <v>286</v>
      </c>
      <c r="D523" s="2" t="s">
        <v>176</v>
      </c>
      <c r="E523" s="2" t="s">
        <v>287</v>
      </c>
      <c r="F523" s="2" t="str">
        <f>"ΑΒ434814"</f>
        <v>ΑΒ434814</v>
      </c>
    </row>
    <row r="524" spans="1:6" x14ac:dyDescent="0.25">
      <c r="A524" s="2">
        <v>523</v>
      </c>
      <c r="B524" s="2">
        <v>520</v>
      </c>
      <c r="C524" s="2" t="s">
        <v>847</v>
      </c>
      <c r="D524" s="2" t="s">
        <v>31</v>
      </c>
      <c r="E524" s="2" t="s">
        <v>8</v>
      </c>
      <c r="F524" s="2" t="str">
        <f>"Α00246166"</f>
        <v>Α00246166</v>
      </c>
    </row>
    <row r="525" spans="1:6" x14ac:dyDescent="0.25">
      <c r="A525" s="2">
        <v>524</v>
      </c>
      <c r="B525" s="2">
        <v>1144</v>
      </c>
      <c r="C525" s="2" t="s">
        <v>288</v>
      </c>
      <c r="D525" s="2" t="s">
        <v>145</v>
      </c>
      <c r="E525" s="2" t="s">
        <v>136</v>
      </c>
      <c r="F525" s="2" t="str">
        <f>"Α01024151"</f>
        <v>Α01024151</v>
      </c>
    </row>
    <row r="526" spans="1:6" x14ac:dyDescent="0.25">
      <c r="A526" s="2">
        <v>525</v>
      </c>
      <c r="B526" s="2">
        <v>971</v>
      </c>
      <c r="C526" s="2" t="s">
        <v>569</v>
      </c>
      <c r="D526" s="2" t="s">
        <v>33</v>
      </c>
      <c r="E526" s="2" t="s">
        <v>33</v>
      </c>
      <c r="F526" s="2" t="str">
        <f>"Α01254769"</f>
        <v>Α01254769</v>
      </c>
    </row>
    <row r="527" spans="1:6" x14ac:dyDescent="0.25">
      <c r="A527" s="2">
        <v>526</v>
      </c>
      <c r="B527" s="2">
        <v>1387</v>
      </c>
      <c r="C527" s="2" t="s">
        <v>848</v>
      </c>
      <c r="D527" s="2" t="s">
        <v>849</v>
      </c>
      <c r="E527" s="2" t="s">
        <v>116</v>
      </c>
      <c r="F527" s="2" t="str">
        <f>"ΑΝ116671"</f>
        <v>ΑΝ116671</v>
      </c>
    </row>
    <row r="528" spans="1:6" x14ac:dyDescent="0.25">
      <c r="A528" s="2">
        <v>527</v>
      </c>
      <c r="B528" s="2">
        <v>854</v>
      </c>
      <c r="C528" s="2" t="s">
        <v>850</v>
      </c>
      <c r="D528" s="2" t="s">
        <v>28</v>
      </c>
      <c r="E528" s="2" t="s">
        <v>70</v>
      </c>
      <c r="F528" s="2" t="str">
        <f>"Χ688432"</f>
        <v>Χ688432</v>
      </c>
    </row>
    <row r="529" spans="1:6" x14ac:dyDescent="0.25">
      <c r="A529" s="2">
        <v>528</v>
      </c>
      <c r="B529" s="2">
        <v>1029</v>
      </c>
      <c r="C529" s="2" t="s">
        <v>851</v>
      </c>
      <c r="D529" s="2" t="s">
        <v>605</v>
      </c>
      <c r="E529" s="2" t="s">
        <v>7</v>
      </c>
      <c r="F529" s="2" t="str">
        <f>"ΑΚ722927"</f>
        <v>ΑΚ722927</v>
      </c>
    </row>
    <row r="530" spans="1:6" x14ac:dyDescent="0.25">
      <c r="A530" s="2">
        <v>529</v>
      </c>
      <c r="B530" s="2">
        <v>2012</v>
      </c>
      <c r="C530" s="2" t="s">
        <v>570</v>
      </c>
      <c r="D530" s="2" t="s">
        <v>49</v>
      </c>
      <c r="E530" s="2" t="s">
        <v>11</v>
      </c>
      <c r="F530" s="2" t="str">
        <f>"ΑΖ809436"</f>
        <v>ΑΖ809436</v>
      </c>
    </row>
    <row r="531" spans="1:6" x14ac:dyDescent="0.25">
      <c r="A531" s="2">
        <v>530</v>
      </c>
      <c r="B531" s="2">
        <v>1262</v>
      </c>
      <c r="C531" s="2" t="s">
        <v>852</v>
      </c>
      <c r="D531" s="2" t="s">
        <v>70</v>
      </c>
      <c r="E531" s="2" t="s">
        <v>19</v>
      </c>
      <c r="F531" s="2" t="str">
        <f>"Α01034815"</f>
        <v>Α01034815</v>
      </c>
    </row>
    <row r="532" spans="1:6" x14ac:dyDescent="0.25">
      <c r="A532" s="2">
        <v>531</v>
      </c>
      <c r="B532" s="2">
        <v>572</v>
      </c>
      <c r="C532" s="2" t="s">
        <v>571</v>
      </c>
      <c r="D532" s="2" t="s">
        <v>572</v>
      </c>
      <c r="E532" s="2" t="s">
        <v>91</v>
      </c>
      <c r="F532" s="2" t="str">
        <f>"ΑΒ481150"</f>
        <v>ΑΒ481150</v>
      </c>
    </row>
    <row r="533" spans="1:6" x14ac:dyDescent="0.25">
      <c r="A533" s="2">
        <v>532</v>
      </c>
      <c r="B533" s="2">
        <v>1019</v>
      </c>
      <c r="C533" s="2" t="s">
        <v>573</v>
      </c>
      <c r="D533" s="2" t="s">
        <v>574</v>
      </c>
      <c r="E533" s="2" t="s">
        <v>86</v>
      </c>
      <c r="F533" s="2" t="str">
        <f>"ΑΗ592732"</f>
        <v>ΑΗ592732</v>
      </c>
    </row>
    <row r="534" spans="1:6" x14ac:dyDescent="0.25">
      <c r="A534" s="2">
        <v>533</v>
      </c>
      <c r="B534" s="2">
        <v>807</v>
      </c>
      <c r="C534" s="2" t="s">
        <v>575</v>
      </c>
      <c r="D534" s="2" t="s">
        <v>148</v>
      </c>
      <c r="E534" s="2" t="s">
        <v>70</v>
      </c>
      <c r="F534" s="2" t="str">
        <f>"ΑΡ377524"</f>
        <v>ΑΡ377524</v>
      </c>
    </row>
    <row r="535" spans="1:6" x14ac:dyDescent="0.25">
      <c r="A535" s="2">
        <v>534</v>
      </c>
      <c r="B535" s="2">
        <v>2492</v>
      </c>
      <c r="C535" s="2" t="s">
        <v>289</v>
      </c>
      <c r="D535" s="2" t="s">
        <v>10</v>
      </c>
      <c r="E535" s="2" t="s">
        <v>21</v>
      </c>
      <c r="F535" s="2" t="str">
        <f>"Α00135509"</f>
        <v>Α00135509</v>
      </c>
    </row>
    <row r="536" spans="1:6" x14ac:dyDescent="0.25">
      <c r="A536" s="2">
        <v>535</v>
      </c>
      <c r="B536" s="2">
        <v>284</v>
      </c>
      <c r="C536" s="2" t="s">
        <v>576</v>
      </c>
      <c r="D536" s="2" t="s">
        <v>19</v>
      </c>
      <c r="E536" s="2" t="s">
        <v>37</v>
      </c>
      <c r="F536" s="2" t="str">
        <f>"Α00362575"</f>
        <v>Α00362575</v>
      </c>
    </row>
    <row r="537" spans="1:6" x14ac:dyDescent="0.25">
      <c r="A537" s="2">
        <v>536</v>
      </c>
      <c r="B537" s="2">
        <v>155</v>
      </c>
      <c r="C537" s="2" t="s">
        <v>576</v>
      </c>
      <c r="D537" s="2" t="s">
        <v>11</v>
      </c>
      <c r="E537" s="2" t="s">
        <v>650</v>
      </c>
      <c r="F537" s="2" t="str">
        <f>"ΑΟ934296"</f>
        <v>ΑΟ934296</v>
      </c>
    </row>
    <row r="538" spans="1:6" x14ac:dyDescent="0.25">
      <c r="A538" s="2">
        <v>537</v>
      </c>
      <c r="B538" s="2">
        <v>930</v>
      </c>
      <c r="C538" s="2" t="s">
        <v>577</v>
      </c>
      <c r="D538" s="2" t="s">
        <v>578</v>
      </c>
      <c r="E538" s="2" t="s">
        <v>11</v>
      </c>
      <c r="F538" s="2" t="str">
        <f>"ΑΚ377950"</f>
        <v>ΑΚ377950</v>
      </c>
    </row>
    <row r="539" spans="1:6" x14ac:dyDescent="0.25">
      <c r="A539" s="2">
        <v>538</v>
      </c>
      <c r="B539" s="2">
        <v>145</v>
      </c>
      <c r="C539" s="2" t="s">
        <v>853</v>
      </c>
      <c r="D539" s="2" t="s">
        <v>253</v>
      </c>
      <c r="E539" s="2" t="s">
        <v>45</v>
      </c>
      <c r="F539" s="2" t="str">
        <f>"ΑΜ785050"</f>
        <v>ΑΜ785050</v>
      </c>
    </row>
    <row r="540" spans="1:6" x14ac:dyDescent="0.25">
      <c r="A540" s="2">
        <v>539</v>
      </c>
      <c r="B540" s="2">
        <v>1862</v>
      </c>
      <c r="C540" s="2" t="s">
        <v>290</v>
      </c>
      <c r="D540" s="2" t="s">
        <v>291</v>
      </c>
      <c r="E540" s="2" t="s">
        <v>11</v>
      </c>
      <c r="F540" s="2" t="str">
        <f>"Χ986450"</f>
        <v>Χ986450</v>
      </c>
    </row>
    <row r="541" spans="1:6" x14ac:dyDescent="0.25">
      <c r="A541" s="2">
        <v>540</v>
      </c>
      <c r="B541" s="2">
        <v>347</v>
      </c>
      <c r="C541" s="2" t="s">
        <v>854</v>
      </c>
      <c r="D541" s="2" t="s">
        <v>148</v>
      </c>
      <c r="E541" s="2" t="s">
        <v>8</v>
      </c>
      <c r="F541" s="2" t="str">
        <f>"ΑΖ387277"</f>
        <v>ΑΖ387277</v>
      </c>
    </row>
    <row r="542" spans="1:6" x14ac:dyDescent="0.25">
      <c r="A542" s="2">
        <v>541</v>
      </c>
      <c r="B542" s="2">
        <v>1011</v>
      </c>
      <c r="C542" s="2" t="s">
        <v>579</v>
      </c>
      <c r="D542" s="2" t="s">
        <v>49</v>
      </c>
      <c r="E542" s="2" t="s">
        <v>23</v>
      </c>
      <c r="F542" s="2" t="str">
        <f>"ΑΗ720104"</f>
        <v>ΑΗ720104</v>
      </c>
    </row>
    <row r="543" spans="1:6" x14ac:dyDescent="0.25">
      <c r="A543" s="2">
        <v>542</v>
      </c>
      <c r="B543" s="2">
        <v>1888</v>
      </c>
      <c r="C543" s="2" t="s">
        <v>855</v>
      </c>
      <c r="D543" s="2" t="s">
        <v>19</v>
      </c>
      <c r="E543" s="2" t="s">
        <v>70</v>
      </c>
      <c r="F543" s="2" t="str">
        <f>"ΑΟ953868"</f>
        <v>ΑΟ953868</v>
      </c>
    </row>
    <row r="544" spans="1:6" x14ac:dyDescent="0.25">
      <c r="A544" s="2">
        <v>543</v>
      </c>
      <c r="B544" s="2">
        <v>1067</v>
      </c>
      <c r="C544" s="2" t="s">
        <v>580</v>
      </c>
      <c r="D544" s="2" t="s">
        <v>31</v>
      </c>
      <c r="E544" s="2" t="s">
        <v>40</v>
      </c>
      <c r="F544" s="2" t="str">
        <f>"ΑΑ412944"</f>
        <v>ΑΑ412944</v>
      </c>
    </row>
    <row r="545" spans="1:6" x14ac:dyDescent="0.25">
      <c r="A545" s="2">
        <v>544</v>
      </c>
      <c r="B545" s="2">
        <v>1831</v>
      </c>
      <c r="C545" s="2" t="s">
        <v>856</v>
      </c>
      <c r="D545" s="2" t="s">
        <v>474</v>
      </c>
      <c r="E545" s="2" t="s">
        <v>223</v>
      </c>
      <c r="F545" s="2" t="str">
        <f>"Α00330949"</f>
        <v>Α00330949</v>
      </c>
    </row>
    <row r="546" spans="1:6" x14ac:dyDescent="0.25">
      <c r="A546" s="2">
        <v>545</v>
      </c>
      <c r="B546" s="2">
        <v>1706</v>
      </c>
      <c r="C546" s="2" t="s">
        <v>292</v>
      </c>
      <c r="D546" s="2" t="s">
        <v>293</v>
      </c>
      <c r="E546" s="2" t="s">
        <v>294</v>
      </c>
      <c r="F546" s="2" t="str">
        <f>"ΑΙ096758"</f>
        <v>ΑΙ096758</v>
      </c>
    </row>
    <row r="547" spans="1:6" x14ac:dyDescent="0.25">
      <c r="A547" s="2">
        <v>546</v>
      </c>
      <c r="B547" s="2">
        <v>2363</v>
      </c>
      <c r="C547" s="2" t="s">
        <v>295</v>
      </c>
      <c r="D547" s="2" t="s">
        <v>296</v>
      </c>
      <c r="E547" s="2" t="s">
        <v>8</v>
      </c>
      <c r="F547" s="2" t="str">
        <f>"ΑΜ521661"</f>
        <v>ΑΜ521661</v>
      </c>
    </row>
    <row r="548" spans="1:6" x14ac:dyDescent="0.25">
      <c r="A548" s="2">
        <v>547</v>
      </c>
      <c r="B548" s="2">
        <v>533</v>
      </c>
      <c r="C548" s="2" t="s">
        <v>857</v>
      </c>
      <c r="D548" s="2" t="s">
        <v>437</v>
      </c>
      <c r="E548" s="2" t="s">
        <v>106</v>
      </c>
      <c r="F548" s="2" t="str">
        <f>"ΑΕ314571"</f>
        <v>ΑΕ314571</v>
      </c>
    </row>
    <row r="549" spans="1:6" x14ac:dyDescent="0.25">
      <c r="A549" s="2">
        <v>548</v>
      </c>
      <c r="B549" s="2">
        <v>1980</v>
      </c>
      <c r="C549" s="2" t="s">
        <v>297</v>
      </c>
      <c r="D549" s="2" t="s">
        <v>1</v>
      </c>
      <c r="E549" s="2" t="s">
        <v>8</v>
      </c>
      <c r="F549" s="2" t="str">
        <f>"ΑΖ973540"</f>
        <v>ΑΖ973540</v>
      </c>
    </row>
    <row r="550" spans="1:6" x14ac:dyDescent="0.25">
      <c r="A550" s="2">
        <v>549</v>
      </c>
      <c r="B550" s="2">
        <v>110</v>
      </c>
      <c r="C550" s="2" t="s">
        <v>298</v>
      </c>
      <c r="D550" s="2" t="s">
        <v>40</v>
      </c>
      <c r="E550" s="2" t="s">
        <v>19</v>
      </c>
      <c r="F550" s="2" t="str">
        <f>"Α00164015"</f>
        <v>Α00164015</v>
      </c>
    </row>
    <row r="551" spans="1:6" x14ac:dyDescent="0.25">
      <c r="A551" s="2">
        <v>550</v>
      </c>
      <c r="B551" s="2">
        <v>85</v>
      </c>
      <c r="C551" s="2" t="s">
        <v>299</v>
      </c>
      <c r="D551" s="2" t="s">
        <v>10</v>
      </c>
      <c r="E551" s="2" t="s">
        <v>33</v>
      </c>
      <c r="F551" s="2" t="str">
        <f>"ΑΡ633809"</f>
        <v>ΑΡ633809</v>
      </c>
    </row>
    <row r="552" spans="1:6" x14ac:dyDescent="0.25">
      <c r="A552" s="2">
        <v>551</v>
      </c>
      <c r="B552" s="2">
        <v>791</v>
      </c>
      <c r="C552" s="2" t="s">
        <v>858</v>
      </c>
      <c r="D552" s="2" t="s">
        <v>767</v>
      </c>
      <c r="E552" s="2" t="s">
        <v>859</v>
      </c>
      <c r="F552" s="2" t="str">
        <f>"ΑΖ906672"</f>
        <v>ΑΖ906672</v>
      </c>
    </row>
    <row r="553" spans="1:6" x14ac:dyDescent="0.25">
      <c r="A553" s="2">
        <v>552</v>
      </c>
      <c r="B553" s="2">
        <v>10</v>
      </c>
      <c r="C553" s="2" t="s">
        <v>300</v>
      </c>
      <c r="D553" s="2" t="s">
        <v>19</v>
      </c>
      <c r="E553" s="2" t="s">
        <v>287</v>
      </c>
      <c r="F553" s="2" t="str">
        <f>"Α01510909"</f>
        <v>Α01510909</v>
      </c>
    </row>
    <row r="554" spans="1:6" x14ac:dyDescent="0.25">
      <c r="A554" s="2">
        <v>553</v>
      </c>
      <c r="B554" s="2">
        <v>1871</v>
      </c>
      <c r="C554" s="2" t="s">
        <v>581</v>
      </c>
      <c r="D554" s="2" t="s">
        <v>28</v>
      </c>
      <c r="E554" s="2" t="s">
        <v>11</v>
      </c>
      <c r="F554" s="2" t="str">
        <f>"ΑΚ877936"</f>
        <v>ΑΚ877936</v>
      </c>
    </row>
    <row r="555" spans="1:6" x14ac:dyDescent="0.25">
      <c r="A555" s="2">
        <v>554</v>
      </c>
      <c r="B555" s="2">
        <v>841</v>
      </c>
      <c r="C555" s="2" t="s">
        <v>301</v>
      </c>
      <c r="D555" s="2" t="s">
        <v>302</v>
      </c>
      <c r="E555" s="2" t="s">
        <v>19</v>
      </c>
      <c r="F555" s="2" t="str">
        <f>"ΑΑ795322"</f>
        <v>ΑΑ795322</v>
      </c>
    </row>
    <row r="556" spans="1:6" x14ac:dyDescent="0.25">
      <c r="A556" s="2">
        <v>555</v>
      </c>
      <c r="B556" s="2">
        <v>312</v>
      </c>
      <c r="C556" s="2" t="s">
        <v>303</v>
      </c>
      <c r="D556" s="2" t="s">
        <v>304</v>
      </c>
      <c r="E556" s="2" t="s">
        <v>70</v>
      </c>
      <c r="F556" s="2" t="str">
        <f>"ΑΖ663130"</f>
        <v>ΑΖ663130</v>
      </c>
    </row>
    <row r="557" spans="1:6" x14ac:dyDescent="0.25">
      <c r="A557" s="2">
        <v>556</v>
      </c>
      <c r="B557" s="2">
        <v>743</v>
      </c>
      <c r="C557" s="2" t="s">
        <v>303</v>
      </c>
      <c r="D557" s="2" t="s">
        <v>176</v>
      </c>
      <c r="E557" s="2" t="s">
        <v>860</v>
      </c>
      <c r="F557" s="2" t="str">
        <f>"ΑΝ690144"</f>
        <v>ΑΝ690144</v>
      </c>
    </row>
    <row r="558" spans="1:6" x14ac:dyDescent="0.25">
      <c r="A558" s="2">
        <v>557</v>
      </c>
      <c r="B558" s="2">
        <v>2134</v>
      </c>
      <c r="C558" s="2" t="s">
        <v>861</v>
      </c>
      <c r="D558" s="2" t="s">
        <v>11</v>
      </c>
      <c r="E558" s="2" t="s">
        <v>21</v>
      </c>
      <c r="F558" s="2" t="str">
        <f>"ΑΕ799290"</f>
        <v>ΑΕ799290</v>
      </c>
    </row>
    <row r="559" spans="1:6" x14ac:dyDescent="0.25">
      <c r="A559" s="2">
        <v>558</v>
      </c>
      <c r="B559" s="2">
        <v>2061</v>
      </c>
      <c r="C559" s="2" t="s">
        <v>582</v>
      </c>
      <c r="D559" s="2" t="s">
        <v>583</v>
      </c>
      <c r="E559" s="2" t="s">
        <v>584</v>
      </c>
      <c r="F559" s="2" t="str">
        <f>"ΑΚ382465"</f>
        <v>ΑΚ382465</v>
      </c>
    </row>
    <row r="560" spans="1:6" x14ac:dyDescent="0.25">
      <c r="A560" s="2">
        <v>559</v>
      </c>
      <c r="B560" s="2">
        <v>1777</v>
      </c>
      <c r="C560" s="2" t="s">
        <v>305</v>
      </c>
      <c r="D560" s="2" t="s">
        <v>88</v>
      </c>
      <c r="E560" s="2" t="s">
        <v>19</v>
      </c>
      <c r="F560" s="2" t="str">
        <f>"ΑΡ306352"</f>
        <v>ΑΡ306352</v>
      </c>
    </row>
    <row r="561" spans="1:6" x14ac:dyDescent="0.25">
      <c r="A561" s="2">
        <v>560</v>
      </c>
      <c r="B561" s="2">
        <v>1920</v>
      </c>
      <c r="C561" s="2" t="s">
        <v>862</v>
      </c>
      <c r="D561" s="2" t="s">
        <v>818</v>
      </c>
      <c r="E561" s="2" t="s">
        <v>19</v>
      </c>
      <c r="F561" s="2" t="str">
        <f>"ΑΝ146264"</f>
        <v>ΑΝ146264</v>
      </c>
    </row>
    <row r="562" spans="1:6" x14ac:dyDescent="0.25">
      <c r="A562" s="2">
        <v>561</v>
      </c>
      <c r="B562" s="2">
        <v>2004</v>
      </c>
      <c r="C562" s="2" t="s">
        <v>585</v>
      </c>
      <c r="D562" s="2" t="s">
        <v>363</v>
      </c>
      <c r="E562" s="2" t="s">
        <v>51</v>
      </c>
      <c r="F562" s="2" t="str">
        <f>"Α00818649"</f>
        <v>Α00818649</v>
      </c>
    </row>
    <row r="563" spans="1:6" x14ac:dyDescent="0.25">
      <c r="A563" s="2">
        <v>562</v>
      </c>
      <c r="B563" s="2">
        <v>1533</v>
      </c>
      <c r="C563" s="2" t="s">
        <v>306</v>
      </c>
      <c r="D563" s="2" t="s">
        <v>11</v>
      </c>
      <c r="E563" s="2" t="s">
        <v>118</v>
      </c>
      <c r="F563" s="2" t="str">
        <f>"ΑΒ080326"</f>
        <v>ΑΒ080326</v>
      </c>
    </row>
    <row r="564" spans="1:6" x14ac:dyDescent="0.25">
      <c r="A564" s="2">
        <v>563</v>
      </c>
      <c r="B564" s="2">
        <v>221</v>
      </c>
      <c r="C564" s="2" t="s">
        <v>307</v>
      </c>
      <c r="D564" s="2" t="s">
        <v>238</v>
      </c>
      <c r="E564" s="2" t="s">
        <v>70</v>
      </c>
      <c r="F564" s="2" t="str">
        <f>"ΑΚ910149"</f>
        <v>ΑΚ910149</v>
      </c>
    </row>
    <row r="565" spans="1:6" x14ac:dyDescent="0.25">
      <c r="A565" s="2">
        <v>564</v>
      </c>
      <c r="B565" s="2">
        <v>1308</v>
      </c>
      <c r="C565" s="2" t="s">
        <v>863</v>
      </c>
      <c r="D565" s="2" t="s">
        <v>8</v>
      </c>
      <c r="E565" s="2" t="s">
        <v>21</v>
      </c>
      <c r="F565" s="2" t="str">
        <f>"Α00626796"</f>
        <v>Α00626796</v>
      </c>
    </row>
    <row r="566" spans="1:6" x14ac:dyDescent="0.25">
      <c r="A566" s="2">
        <v>565</v>
      </c>
      <c r="B566" s="2">
        <v>711</v>
      </c>
      <c r="C566" s="2" t="s">
        <v>864</v>
      </c>
      <c r="D566" s="2" t="s">
        <v>176</v>
      </c>
      <c r="E566" s="2" t="s">
        <v>19</v>
      </c>
      <c r="F566" s="2" t="str">
        <f>"ΑΟ333015"</f>
        <v>ΑΟ333015</v>
      </c>
    </row>
    <row r="567" spans="1:6" x14ac:dyDescent="0.25">
      <c r="A567" s="2">
        <v>566</v>
      </c>
      <c r="B567" s="2">
        <v>1892</v>
      </c>
      <c r="C567" s="2" t="s">
        <v>586</v>
      </c>
      <c r="D567" s="2" t="s">
        <v>587</v>
      </c>
      <c r="E567" s="2" t="s">
        <v>11</v>
      </c>
      <c r="F567" s="2" t="str">
        <f>"ΑΖ766353"</f>
        <v>ΑΖ766353</v>
      </c>
    </row>
    <row r="568" spans="1:6" x14ac:dyDescent="0.25">
      <c r="A568" s="2">
        <v>567</v>
      </c>
      <c r="B568" s="2">
        <v>2844</v>
      </c>
      <c r="C568" s="2" t="s">
        <v>308</v>
      </c>
      <c r="D568" s="2" t="s">
        <v>64</v>
      </c>
      <c r="E568" s="2" t="s">
        <v>116</v>
      </c>
      <c r="F568" s="2" t="str">
        <f>"ΑΗ247908"</f>
        <v>ΑΗ247908</v>
      </c>
    </row>
    <row r="569" spans="1:6" x14ac:dyDescent="0.25">
      <c r="A569" s="2">
        <v>568</v>
      </c>
      <c r="B569" s="2">
        <v>2220</v>
      </c>
      <c r="C569" s="2" t="s">
        <v>865</v>
      </c>
      <c r="D569" s="2" t="s">
        <v>45</v>
      </c>
      <c r="E569" s="2" t="s">
        <v>223</v>
      </c>
      <c r="F569" s="2" t="str">
        <f>"709890011"</f>
        <v>709890011</v>
      </c>
    </row>
    <row r="570" spans="1:6" x14ac:dyDescent="0.25">
      <c r="A570" s="2">
        <v>569</v>
      </c>
      <c r="B570" s="2">
        <v>393</v>
      </c>
      <c r="C570" s="2" t="s">
        <v>908</v>
      </c>
      <c r="D570" s="2" t="s">
        <v>909</v>
      </c>
      <c r="E570" s="2" t="s">
        <v>182</v>
      </c>
      <c r="F570" s="2" t="str">
        <f>"ΑΙ208401"</f>
        <v>ΑΙ208401</v>
      </c>
    </row>
    <row r="571" spans="1:6" x14ac:dyDescent="0.25">
      <c r="A571" s="2">
        <v>570</v>
      </c>
      <c r="B571" s="2">
        <v>2884</v>
      </c>
      <c r="C571" s="2" t="s">
        <v>588</v>
      </c>
      <c r="D571" s="2" t="s">
        <v>589</v>
      </c>
      <c r="E571" s="2" t="s">
        <v>11</v>
      </c>
      <c r="F571" s="2" t="str">
        <f>"ΑΗ659378"</f>
        <v>ΑΗ659378</v>
      </c>
    </row>
    <row r="572" spans="1:6" x14ac:dyDescent="0.25">
      <c r="A572" s="2">
        <v>571</v>
      </c>
      <c r="B572" s="2">
        <v>1786</v>
      </c>
      <c r="C572" s="2" t="s">
        <v>590</v>
      </c>
      <c r="D572" s="2" t="s">
        <v>591</v>
      </c>
      <c r="E572" s="2" t="s">
        <v>191</v>
      </c>
      <c r="F572" s="2" t="str">
        <f>"ΑΡ315041"</f>
        <v>ΑΡ315041</v>
      </c>
    </row>
    <row r="573" spans="1:6" x14ac:dyDescent="0.25">
      <c r="A573" s="2">
        <v>572</v>
      </c>
      <c r="B573" s="2">
        <v>2551</v>
      </c>
      <c r="C573" s="2" t="s">
        <v>309</v>
      </c>
      <c r="D573" s="2" t="s">
        <v>68</v>
      </c>
      <c r="E573" s="2" t="s">
        <v>310</v>
      </c>
      <c r="F573" s="2" t="str">
        <f>"ΑΝ517339"</f>
        <v>ΑΝ517339</v>
      </c>
    </row>
    <row r="574" spans="1:6" x14ac:dyDescent="0.25">
      <c r="A574" s="2">
        <v>573</v>
      </c>
      <c r="B574" s="2">
        <v>1168</v>
      </c>
      <c r="C574" s="2" t="s">
        <v>592</v>
      </c>
      <c r="D574" s="2" t="s">
        <v>593</v>
      </c>
      <c r="E574" s="2" t="s">
        <v>594</v>
      </c>
      <c r="F574" s="2" t="str">
        <f>"ΑΚ980682"</f>
        <v>ΑΚ980682</v>
      </c>
    </row>
    <row r="575" spans="1:6" x14ac:dyDescent="0.25">
      <c r="A575" s="2">
        <v>574</v>
      </c>
      <c r="B575" s="2">
        <v>2803</v>
      </c>
      <c r="C575" s="2" t="s">
        <v>311</v>
      </c>
      <c r="D575" s="2" t="s">
        <v>312</v>
      </c>
      <c r="E575" s="2" t="s">
        <v>313</v>
      </c>
      <c r="F575" s="2" t="str">
        <f>"ΑΟ972723"</f>
        <v>ΑΟ972723</v>
      </c>
    </row>
    <row r="576" spans="1:6" x14ac:dyDescent="0.25">
      <c r="A576" s="2">
        <v>575</v>
      </c>
      <c r="B576" s="2">
        <v>721</v>
      </c>
      <c r="C576" s="2" t="s">
        <v>595</v>
      </c>
      <c r="D576" s="2" t="s">
        <v>596</v>
      </c>
      <c r="E576" s="2" t="s">
        <v>171</v>
      </c>
      <c r="F576" s="2" t="str">
        <f>"ΑΜ455634"</f>
        <v>ΑΜ455634</v>
      </c>
    </row>
    <row r="577" spans="1:6" x14ac:dyDescent="0.25">
      <c r="A577" s="2">
        <v>576</v>
      </c>
      <c r="B577" s="2">
        <v>614</v>
      </c>
      <c r="C577" s="2" t="s">
        <v>597</v>
      </c>
      <c r="D577" s="2" t="s">
        <v>598</v>
      </c>
      <c r="E577" s="2" t="s">
        <v>11</v>
      </c>
      <c r="F577" s="2" t="str">
        <f>"ΑΑ369489"</f>
        <v>ΑΑ369489</v>
      </c>
    </row>
    <row r="578" spans="1:6" x14ac:dyDescent="0.25">
      <c r="A578" s="2">
        <v>577</v>
      </c>
      <c r="B578" s="2">
        <v>2494</v>
      </c>
      <c r="C578" s="2" t="s">
        <v>599</v>
      </c>
      <c r="D578" s="2" t="s">
        <v>600</v>
      </c>
      <c r="E578" s="2" t="s">
        <v>601</v>
      </c>
      <c r="F578" s="2" t="str">
        <f>"ΑΗ788613"</f>
        <v>ΑΗ788613</v>
      </c>
    </row>
    <row r="579" spans="1:6" x14ac:dyDescent="0.25">
      <c r="A579" s="2">
        <v>578</v>
      </c>
      <c r="B579" s="2">
        <v>348</v>
      </c>
      <c r="C579" s="2" t="s">
        <v>314</v>
      </c>
      <c r="D579" s="2" t="s">
        <v>10</v>
      </c>
      <c r="E579" s="2" t="s">
        <v>13</v>
      </c>
      <c r="F579" s="2" t="str">
        <f>"ΑΚ796459"</f>
        <v>ΑΚ796459</v>
      </c>
    </row>
    <row r="580" spans="1:6" x14ac:dyDescent="0.25">
      <c r="A580" s="2">
        <v>579</v>
      </c>
      <c r="B580" s="2">
        <v>1782</v>
      </c>
      <c r="C580" s="2" t="s">
        <v>866</v>
      </c>
      <c r="D580" s="2" t="s">
        <v>33</v>
      </c>
      <c r="E580" s="2" t="s">
        <v>31</v>
      </c>
      <c r="F580" s="2" t="str">
        <f>"ΑΟ388791"</f>
        <v>ΑΟ388791</v>
      </c>
    </row>
    <row r="581" spans="1:6" x14ac:dyDescent="0.25">
      <c r="A581" s="2">
        <v>580</v>
      </c>
      <c r="B581" s="2">
        <v>121</v>
      </c>
      <c r="C581" s="2" t="s">
        <v>315</v>
      </c>
      <c r="D581" s="2" t="s">
        <v>26</v>
      </c>
      <c r="E581" s="2" t="s">
        <v>8</v>
      </c>
      <c r="F581" s="2" t="str">
        <f>"Α00020967"</f>
        <v>Α00020967</v>
      </c>
    </row>
    <row r="582" spans="1:6" x14ac:dyDescent="0.25">
      <c r="A582" s="2">
        <v>581</v>
      </c>
      <c r="B582" s="2">
        <v>1876</v>
      </c>
      <c r="C582" s="2" t="s">
        <v>867</v>
      </c>
      <c r="D582" s="2" t="s">
        <v>136</v>
      </c>
      <c r="E582" s="2" t="s">
        <v>161</v>
      </c>
      <c r="F582" s="2" t="str">
        <f>"ΑΒ885480"</f>
        <v>ΑΒ885480</v>
      </c>
    </row>
    <row r="583" spans="1:6" x14ac:dyDescent="0.25">
      <c r="A583" s="2">
        <v>582</v>
      </c>
      <c r="B583" s="2">
        <v>1818</v>
      </c>
      <c r="C583" s="2" t="s">
        <v>602</v>
      </c>
      <c r="D583" s="2" t="s">
        <v>603</v>
      </c>
      <c r="E583" s="2" t="s">
        <v>70</v>
      </c>
      <c r="F583" s="2" t="str">
        <f>"ΑΟ774619"</f>
        <v>ΑΟ774619</v>
      </c>
    </row>
    <row r="584" spans="1:6" x14ac:dyDescent="0.25">
      <c r="A584" s="2">
        <v>583</v>
      </c>
      <c r="B584" s="2">
        <v>1800</v>
      </c>
      <c r="C584" s="2" t="s">
        <v>868</v>
      </c>
      <c r="D584" s="2" t="s">
        <v>70</v>
      </c>
      <c r="E584" s="2" t="s">
        <v>171</v>
      </c>
      <c r="F584" s="2" t="str">
        <f>"ΑΗ817351"</f>
        <v>ΑΗ817351</v>
      </c>
    </row>
    <row r="585" spans="1:6" x14ac:dyDescent="0.25">
      <c r="A585" s="2">
        <v>584</v>
      </c>
      <c r="B585" s="2">
        <v>2518</v>
      </c>
      <c r="C585" s="2" t="s">
        <v>316</v>
      </c>
      <c r="D585" s="2" t="s">
        <v>134</v>
      </c>
      <c r="E585" s="2" t="s">
        <v>317</v>
      </c>
      <c r="F585" s="2" t="str">
        <f>"ΑΡ041775"</f>
        <v>ΑΡ041775</v>
      </c>
    </row>
    <row r="586" spans="1:6" x14ac:dyDescent="0.25">
      <c r="A586" s="2">
        <v>585</v>
      </c>
      <c r="B586" s="2">
        <v>843</v>
      </c>
      <c r="C586" s="2" t="s">
        <v>604</v>
      </c>
      <c r="D586" s="2" t="s">
        <v>605</v>
      </c>
      <c r="E586" s="2" t="s">
        <v>40</v>
      </c>
      <c r="F586" s="2" t="str">
        <f>"ΑΤ495478"</f>
        <v>ΑΤ495478</v>
      </c>
    </row>
    <row r="587" spans="1:6" x14ac:dyDescent="0.25">
      <c r="A587" s="2">
        <v>586</v>
      </c>
      <c r="B587" s="2">
        <v>952</v>
      </c>
      <c r="C587" s="2" t="s">
        <v>869</v>
      </c>
      <c r="D587" s="2" t="s">
        <v>870</v>
      </c>
      <c r="E587" s="2" t="s">
        <v>136</v>
      </c>
      <c r="F587" s="2" t="str">
        <f>"ΑΡ174111"</f>
        <v>ΑΡ174111</v>
      </c>
    </row>
    <row r="588" spans="1:6" x14ac:dyDescent="0.25">
      <c r="A588" s="2">
        <v>587</v>
      </c>
      <c r="B588" s="2">
        <v>1068</v>
      </c>
      <c r="C588" s="2" t="s">
        <v>871</v>
      </c>
      <c r="D588" s="2" t="s">
        <v>8</v>
      </c>
      <c r="E588" s="2" t="s">
        <v>23</v>
      </c>
      <c r="F588" s="2" t="str">
        <f>"ΓΕΣ/201376"</f>
        <v>ΓΕΣ/201376</v>
      </c>
    </row>
    <row r="589" spans="1:6" x14ac:dyDescent="0.25">
      <c r="A589" s="2">
        <v>588</v>
      </c>
      <c r="B589" s="2">
        <v>1441</v>
      </c>
      <c r="C589" s="2" t="s">
        <v>318</v>
      </c>
      <c r="D589" s="2" t="s">
        <v>291</v>
      </c>
      <c r="E589" s="2" t="s">
        <v>19</v>
      </c>
      <c r="F589" s="2" t="str">
        <f>"ΑΕ143767"</f>
        <v>ΑΕ143767</v>
      </c>
    </row>
    <row r="590" spans="1:6" x14ac:dyDescent="0.25">
      <c r="A590" s="2">
        <v>589</v>
      </c>
      <c r="B590" s="2">
        <v>1307</v>
      </c>
      <c r="C590" s="2" t="s">
        <v>872</v>
      </c>
      <c r="D590" s="2" t="s">
        <v>11</v>
      </c>
      <c r="E590" s="2" t="s">
        <v>19</v>
      </c>
      <c r="F590" s="2" t="str">
        <f>"ΑΡ947442"</f>
        <v>ΑΡ947442</v>
      </c>
    </row>
    <row r="591" spans="1:6" x14ac:dyDescent="0.25">
      <c r="A591" s="2">
        <v>590</v>
      </c>
      <c r="B591" s="2">
        <v>785</v>
      </c>
      <c r="C591" s="2" t="s">
        <v>873</v>
      </c>
      <c r="D591" s="2" t="s">
        <v>68</v>
      </c>
      <c r="E591" s="2" t="s">
        <v>191</v>
      </c>
      <c r="F591" s="2" t="str">
        <f>"ΑΒ404953"</f>
        <v>ΑΒ404953</v>
      </c>
    </row>
    <row r="592" spans="1:6" x14ac:dyDescent="0.25">
      <c r="A592" s="2">
        <v>591</v>
      </c>
      <c r="B592" s="2">
        <v>1436</v>
      </c>
      <c r="C592" s="2" t="s">
        <v>606</v>
      </c>
      <c r="D592" s="2" t="s">
        <v>11</v>
      </c>
      <c r="E592" s="2" t="s">
        <v>33</v>
      </c>
      <c r="F592" s="2" t="str">
        <f>"90844"</f>
        <v>90844</v>
      </c>
    </row>
    <row r="593" spans="1:6" x14ac:dyDescent="0.25">
      <c r="A593" s="2">
        <v>592</v>
      </c>
      <c r="B593" s="2">
        <v>1683</v>
      </c>
      <c r="C593" s="2" t="s">
        <v>874</v>
      </c>
      <c r="D593" s="2" t="s">
        <v>875</v>
      </c>
      <c r="E593" s="2" t="s">
        <v>70</v>
      </c>
      <c r="F593" s="2" t="str">
        <f>"ΑΗ851269"</f>
        <v>ΑΗ851269</v>
      </c>
    </row>
    <row r="594" spans="1:6" x14ac:dyDescent="0.25">
      <c r="A594" s="2">
        <v>593</v>
      </c>
      <c r="B594" s="2">
        <v>2038</v>
      </c>
      <c r="C594" s="2" t="s">
        <v>319</v>
      </c>
      <c r="D594" s="2" t="s">
        <v>189</v>
      </c>
      <c r="E594" s="2" t="s">
        <v>70</v>
      </c>
      <c r="F594" s="2" t="str">
        <f>"ΑΒ089930"</f>
        <v>ΑΒ089930</v>
      </c>
    </row>
    <row r="595" spans="1:6" x14ac:dyDescent="0.25">
      <c r="A595" s="2">
        <v>594</v>
      </c>
      <c r="B595" s="2">
        <v>1197</v>
      </c>
      <c r="C595" s="2" t="s">
        <v>607</v>
      </c>
      <c r="D595" s="2" t="s">
        <v>134</v>
      </c>
      <c r="E595" s="2" t="s">
        <v>19</v>
      </c>
      <c r="F595" s="2" t="str">
        <f>"ΑΟ515312"</f>
        <v>ΑΟ515312</v>
      </c>
    </row>
    <row r="596" spans="1:6" x14ac:dyDescent="0.25">
      <c r="A596" s="2">
        <v>595</v>
      </c>
      <c r="B596" s="2">
        <v>412</v>
      </c>
      <c r="C596" s="2" t="s">
        <v>876</v>
      </c>
      <c r="D596" s="2" t="s">
        <v>33</v>
      </c>
      <c r="E596" s="2" t="s">
        <v>45</v>
      </c>
      <c r="F596" s="2" t="str">
        <f>"ΑΒ149242"</f>
        <v>ΑΒ149242</v>
      </c>
    </row>
    <row r="597" spans="1:6" x14ac:dyDescent="0.25">
      <c r="A597" s="2">
        <v>596</v>
      </c>
      <c r="B597" s="2">
        <v>616</v>
      </c>
      <c r="C597" s="2" t="s">
        <v>877</v>
      </c>
      <c r="D597" s="2" t="s">
        <v>70</v>
      </c>
      <c r="E597" s="2" t="s">
        <v>146</v>
      </c>
      <c r="F597" s="2" t="str">
        <f>"710895016"</f>
        <v>710895016</v>
      </c>
    </row>
    <row r="598" spans="1:6" x14ac:dyDescent="0.25">
      <c r="A598" s="2">
        <v>597</v>
      </c>
      <c r="B598" s="2">
        <v>2392</v>
      </c>
      <c r="C598" s="2" t="s">
        <v>320</v>
      </c>
      <c r="D598" s="2" t="s">
        <v>51</v>
      </c>
      <c r="E598" s="2" t="s">
        <v>11</v>
      </c>
      <c r="F598" s="2" t="str">
        <f>"ΑΖ587099"</f>
        <v>ΑΖ587099</v>
      </c>
    </row>
    <row r="599" spans="1:6" x14ac:dyDescent="0.25">
      <c r="A599" s="2">
        <v>598</v>
      </c>
      <c r="B599" s="2">
        <v>2350</v>
      </c>
      <c r="C599" s="2" t="s">
        <v>320</v>
      </c>
      <c r="D599" s="2" t="s">
        <v>878</v>
      </c>
      <c r="E599" s="2" t="s">
        <v>40</v>
      </c>
      <c r="F599" s="2" t="str">
        <f>"Α00031692"</f>
        <v>Α00031692</v>
      </c>
    </row>
    <row r="600" spans="1:6" x14ac:dyDescent="0.25">
      <c r="A600" s="2">
        <v>599</v>
      </c>
      <c r="B600" s="2">
        <v>1230</v>
      </c>
      <c r="C600" s="2" t="s">
        <v>608</v>
      </c>
      <c r="D600" s="2" t="s">
        <v>4</v>
      </c>
      <c r="E600" s="2" t="s">
        <v>11</v>
      </c>
      <c r="F600" s="2" t="str">
        <f>"Χ820525"</f>
        <v>Χ820525</v>
      </c>
    </row>
    <row r="601" spans="1:6" x14ac:dyDescent="0.25">
      <c r="A601" s="2">
        <v>600</v>
      </c>
      <c r="B601" s="2">
        <v>341</v>
      </c>
      <c r="C601" s="2" t="s">
        <v>879</v>
      </c>
      <c r="D601" s="2" t="s">
        <v>700</v>
      </c>
      <c r="E601" s="2" t="s">
        <v>93</v>
      </c>
      <c r="F601" s="2" t="str">
        <f>"ΑΑ035323"</f>
        <v>ΑΑ035323</v>
      </c>
    </row>
    <row r="602" spans="1:6" x14ac:dyDescent="0.25">
      <c r="A602" s="2">
        <v>601</v>
      </c>
      <c r="B602" s="2">
        <v>767</v>
      </c>
      <c r="C602" s="2" t="s">
        <v>321</v>
      </c>
      <c r="D602" s="2" t="s">
        <v>11</v>
      </c>
      <c r="E602" s="2" t="s">
        <v>322</v>
      </c>
      <c r="F602" s="2" t="str">
        <f>"Α00469947"</f>
        <v>Α00469947</v>
      </c>
    </row>
    <row r="603" spans="1:6" x14ac:dyDescent="0.25">
      <c r="A603" s="2">
        <v>602</v>
      </c>
      <c r="B603" s="2">
        <v>2375</v>
      </c>
      <c r="C603" s="2" t="s">
        <v>609</v>
      </c>
      <c r="D603" s="2" t="s">
        <v>610</v>
      </c>
      <c r="E603" s="2" t="s">
        <v>161</v>
      </c>
      <c r="F603" s="2" t="str">
        <f>"ΑΗ003406"</f>
        <v>ΑΗ003406</v>
      </c>
    </row>
    <row r="604" spans="1:6" x14ac:dyDescent="0.25">
      <c r="A604" s="2">
        <v>603</v>
      </c>
      <c r="B604" s="2">
        <v>2505</v>
      </c>
      <c r="C604" s="2" t="s">
        <v>611</v>
      </c>
      <c r="D604" s="2" t="s">
        <v>11</v>
      </c>
      <c r="E604" s="2" t="s">
        <v>40</v>
      </c>
      <c r="F604" s="2" t="str">
        <f>"Α00532308"</f>
        <v>Α00532308</v>
      </c>
    </row>
    <row r="605" spans="1:6" x14ac:dyDescent="0.25">
      <c r="A605" s="2">
        <v>604</v>
      </c>
      <c r="B605" s="2">
        <v>1814</v>
      </c>
      <c r="C605" s="2" t="s">
        <v>612</v>
      </c>
      <c r="D605" s="2" t="s">
        <v>145</v>
      </c>
      <c r="E605" s="2" t="s">
        <v>33</v>
      </c>
      <c r="F605" s="2" t="str">
        <f>"ΑΡ639631"</f>
        <v>ΑΡ639631</v>
      </c>
    </row>
    <row r="606" spans="1:6" x14ac:dyDescent="0.25">
      <c r="A606" s="2">
        <v>605</v>
      </c>
      <c r="B606" s="2">
        <v>1115</v>
      </c>
      <c r="C606" s="2" t="s">
        <v>612</v>
      </c>
      <c r="D606" s="2" t="s">
        <v>613</v>
      </c>
      <c r="E606" s="2" t="s">
        <v>33</v>
      </c>
      <c r="F606" s="2" t="str">
        <f>"Α00441283"</f>
        <v>Α00441283</v>
      </c>
    </row>
    <row r="607" spans="1:6" x14ac:dyDescent="0.25">
      <c r="A607" s="2">
        <v>606</v>
      </c>
      <c r="B607" s="2">
        <v>325</v>
      </c>
      <c r="C607" s="2" t="s">
        <v>880</v>
      </c>
      <c r="D607" s="2" t="s">
        <v>420</v>
      </c>
      <c r="E607" s="2" t="s">
        <v>11</v>
      </c>
      <c r="F607" s="2" t="str">
        <f>"Α00092564"</f>
        <v>Α00092564</v>
      </c>
    </row>
    <row r="608" spans="1:6" x14ac:dyDescent="0.25">
      <c r="A608" s="2">
        <v>607</v>
      </c>
      <c r="B608" s="2">
        <v>1642</v>
      </c>
      <c r="C608" s="2" t="s">
        <v>614</v>
      </c>
      <c r="D608" s="2" t="s">
        <v>4</v>
      </c>
      <c r="E608" s="2" t="s">
        <v>8</v>
      </c>
      <c r="F608" s="2" t="str">
        <f>"ΑΕ129047"</f>
        <v>ΑΕ129047</v>
      </c>
    </row>
    <row r="609" spans="1:6" x14ac:dyDescent="0.25">
      <c r="A609" s="2">
        <v>608</v>
      </c>
      <c r="B609" s="2">
        <v>2757</v>
      </c>
      <c r="C609" s="2" t="s">
        <v>615</v>
      </c>
      <c r="D609" s="2" t="s">
        <v>88</v>
      </c>
      <c r="E609" s="2" t="s">
        <v>19</v>
      </c>
      <c r="F609" s="2" t="str">
        <f>"ΑΡ024577"</f>
        <v>ΑΡ024577</v>
      </c>
    </row>
    <row r="610" spans="1:6" x14ac:dyDescent="0.25">
      <c r="A610" s="2">
        <v>609</v>
      </c>
      <c r="B610" s="2">
        <v>279</v>
      </c>
      <c r="C610" s="2" t="s">
        <v>616</v>
      </c>
      <c r="D610" s="2" t="s">
        <v>617</v>
      </c>
      <c r="E610" s="2" t="s">
        <v>618</v>
      </c>
      <c r="F610" s="2" t="str">
        <f>"ΑΙ216738"</f>
        <v>ΑΙ216738</v>
      </c>
    </row>
    <row r="611" spans="1:6" x14ac:dyDescent="0.25">
      <c r="A611" s="2">
        <v>610</v>
      </c>
      <c r="B611" s="2">
        <v>1820</v>
      </c>
      <c r="C611" s="2" t="s">
        <v>619</v>
      </c>
      <c r="D611" s="2" t="s">
        <v>11</v>
      </c>
      <c r="E611" s="2" t="s">
        <v>620</v>
      </c>
      <c r="F611" s="2" t="str">
        <f>"ΑΕ317235"</f>
        <v>ΑΕ317235</v>
      </c>
    </row>
    <row r="612" spans="1:6" x14ac:dyDescent="0.25">
      <c r="A612" s="2">
        <v>611</v>
      </c>
      <c r="B612" s="2">
        <v>1094</v>
      </c>
      <c r="C612" s="2" t="s">
        <v>621</v>
      </c>
      <c r="D612" s="2" t="s">
        <v>49</v>
      </c>
      <c r="E612" s="2" t="s">
        <v>23</v>
      </c>
      <c r="F612" s="2" t="str">
        <f>"ΑΕ238337"</f>
        <v>ΑΕ238337</v>
      </c>
    </row>
    <row r="613" spans="1:6" x14ac:dyDescent="0.25">
      <c r="A613" s="2">
        <v>612</v>
      </c>
      <c r="B613" s="2">
        <v>982</v>
      </c>
      <c r="C613" s="2" t="s">
        <v>881</v>
      </c>
      <c r="D613" s="2" t="s">
        <v>21</v>
      </c>
      <c r="E613" s="2" t="s">
        <v>51</v>
      </c>
      <c r="F613" s="2" t="str">
        <f>"ΑΖ676905"</f>
        <v>ΑΖ676905</v>
      </c>
    </row>
    <row r="614" spans="1:6" x14ac:dyDescent="0.25">
      <c r="A614" s="2">
        <v>613</v>
      </c>
      <c r="B614" s="2">
        <v>2054</v>
      </c>
      <c r="C614" s="2" t="s">
        <v>323</v>
      </c>
      <c r="D614" s="2" t="s">
        <v>324</v>
      </c>
      <c r="E614" s="2" t="s">
        <v>33</v>
      </c>
      <c r="F614" s="2" t="str">
        <f>"Α00569046"</f>
        <v>Α00569046</v>
      </c>
    </row>
    <row r="615" spans="1:6" x14ac:dyDescent="0.25">
      <c r="A615" s="2">
        <v>614</v>
      </c>
      <c r="B615" s="2">
        <v>472</v>
      </c>
      <c r="C615" s="2" t="s">
        <v>882</v>
      </c>
      <c r="D615" s="2" t="s">
        <v>141</v>
      </c>
      <c r="E615" s="2" t="s">
        <v>19</v>
      </c>
      <c r="F615" s="2" t="str">
        <f>"ΑΡ912755"</f>
        <v>ΑΡ912755</v>
      </c>
    </row>
    <row r="616" spans="1:6" x14ac:dyDescent="0.25">
      <c r="A616" s="2">
        <v>615</v>
      </c>
      <c r="B616" s="2">
        <v>1686</v>
      </c>
      <c r="C616" s="2" t="s">
        <v>325</v>
      </c>
      <c r="D616" s="2" t="s">
        <v>45</v>
      </c>
      <c r="E616" s="2" t="s">
        <v>70</v>
      </c>
      <c r="F616" s="2" t="str">
        <f>"ΑΗ293034"</f>
        <v>ΑΗ293034</v>
      </c>
    </row>
    <row r="617" spans="1:6" x14ac:dyDescent="0.25">
      <c r="A617" s="2">
        <v>616</v>
      </c>
      <c r="B617" s="2">
        <v>2917</v>
      </c>
      <c r="C617" s="2" t="s">
        <v>326</v>
      </c>
      <c r="D617" s="2" t="s">
        <v>327</v>
      </c>
      <c r="E617" s="2" t="s">
        <v>23</v>
      </c>
      <c r="F617" s="2" t="str">
        <f>"ΑΑ337270"</f>
        <v>ΑΑ337270</v>
      </c>
    </row>
    <row r="618" spans="1:6" x14ac:dyDescent="0.25">
      <c r="A618" s="2">
        <v>617</v>
      </c>
      <c r="B618" s="2">
        <v>1075</v>
      </c>
      <c r="C618" s="2" t="s">
        <v>328</v>
      </c>
      <c r="D618" s="2" t="s">
        <v>329</v>
      </c>
      <c r="E618" s="2" t="s">
        <v>146</v>
      </c>
      <c r="F618" s="2" t="str">
        <f>"ΑΗ982081"</f>
        <v>ΑΗ982081</v>
      </c>
    </row>
    <row r="619" spans="1:6" x14ac:dyDescent="0.25">
      <c r="A619" s="2">
        <v>618</v>
      </c>
      <c r="B619" s="2">
        <v>2325</v>
      </c>
      <c r="C619" s="2" t="s">
        <v>330</v>
      </c>
      <c r="D619" s="2" t="s">
        <v>23</v>
      </c>
      <c r="E619" s="2" t="s">
        <v>70</v>
      </c>
      <c r="F619" s="2" t="str">
        <f>"ΑΗ894606"</f>
        <v>ΑΗ894606</v>
      </c>
    </row>
    <row r="620" spans="1:6" x14ac:dyDescent="0.25">
      <c r="A620" s="2">
        <v>619</v>
      </c>
      <c r="B620" s="2">
        <v>2893</v>
      </c>
      <c r="C620" s="2" t="s">
        <v>622</v>
      </c>
      <c r="D620" s="2" t="s">
        <v>64</v>
      </c>
      <c r="E620" s="2" t="s">
        <v>33</v>
      </c>
      <c r="F620" s="2" t="str">
        <f>"ΑΗ034010"</f>
        <v>ΑΗ034010</v>
      </c>
    </row>
    <row r="621" spans="1:6" x14ac:dyDescent="0.25">
      <c r="A621" s="2">
        <v>620</v>
      </c>
      <c r="B621" s="2">
        <v>2779</v>
      </c>
      <c r="C621" s="2" t="s">
        <v>623</v>
      </c>
      <c r="D621" s="2" t="s">
        <v>624</v>
      </c>
      <c r="E621" s="2" t="s">
        <v>8</v>
      </c>
      <c r="F621" s="2" t="str">
        <f>"ΑΗ557895"</f>
        <v>ΑΗ557895</v>
      </c>
    </row>
    <row r="622" spans="1:6" x14ac:dyDescent="0.25">
      <c r="A622" s="2">
        <v>621</v>
      </c>
      <c r="B622" s="2">
        <v>1931</v>
      </c>
      <c r="C622" s="2" t="s">
        <v>625</v>
      </c>
      <c r="D622" s="2" t="s">
        <v>626</v>
      </c>
      <c r="E622" s="2" t="s">
        <v>93</v>
      </c>
      <c r="F622" s="2" t="str">
        <f>"Α00146246"</f>
        <v>Α00146246</v>
      </c>
    </row>
    <row r="623" spans="1:6" x14ac:dyDescent="0.25">
      <c r="A623" s="2">
        <v>622</v>
      </c>
      <c r="B623" s="2">
        <v>1044</v>
      </c>
      <c r="C623" s="2" t="s">
        <v>627</v>
      </c>
      <c r="D623" s="2" t="s">
        <v>161</v>
      </c>
      <c r="E623" s="2" t="s">
        <v>51</v>
      </c>
      <c r="F623" s="2" t="str">
        <f>"ΑΖ221303"</f>
        <v>ΑΖ221303</v>
      </c>
    </row>
    <row r="624" spans="1:6" x14ac:dyDescent="0.25">
      <c r="A624" s="2">
        <v>623</v>
      </c>
      <c r="B624" s="2">
        <v>604</v>
      </c>
      <c r="C624" s="2" t="s">
        <v>902</v>
      </c>
      <c r="D624" s="2" t="s">
        <v>26</v>
      </c>
      <c r="E624" s="2" t="s">
        <v>118</v>
      </c>
      <c r="F624" s="2" t="str">
        <f>"ΑΙ754141"</f>
        <v>ΑΙ754141</v>
      </c>
    </row>
    <row r="625" spans="1:6" x14ac:dyDescent="0.25">
      <c r="A625" s="2">
        <v>624</v>
      </c>
      <c r="B625" s="2">
        <v>75</v>
      </c>
      <c r="C625" s="2" t="s">
        <v>331</v>
      </c>
      <c r="D625" s="2" t="s">
        <v>332</v>
      </c>
      <c r="E625" s="2" t="s">
        <v>70</v>
      </c>
      <c r="F625" s="2" t="str">
        <f>"ΑΡ930028"</f>
        <v>ΑΡ930028</v>
      </c>
    </row>
    <row r="626" spans="1:6" x14ac:dyDescent="0.25">
      <c r="A626" s="2">
        <v>625</v>
      </c>
      <c r="B626" s="2">
        <v>2109</v>
      </c>
      <c r="C626" s="2" t="s">
        <v>333</v>
      </c>
      <c r="D626" s="2" t="s">
        <v>334</v>
      </c>
      <c r="E626" s="2" t="s">
        <v>11</v>
      </c>
      <c r="F626" s="2" t="str">
        <f>"ΑΗ284054"</f>
        <v>ΑΗ284054</v>
      </c>
    </row>
    <row r="627" spans="1:6" x14ac:dyDescent="0.25">
      <c r="A627" s="2">
        <v>626</v>
      </c>
      <c r="B627" s="2">
        <v>1561</v>
      </c>
      <c r="C627" s="2" t="s">
        <v>335</v>
      </c>
      <c r="D627" s="2" t="s">
        <v>40</v>
      </c>
      <c r="E627" s="2" t="s">
        <v>19</v>
      </c>
      <c r="F627" s="2" t="str">
        <f>"ΑΒ283331"</f>
        <v>ΑΒ283331</v>
      </c>
    </row>
    <row r="628" spans="1:6" x14ac:dyDescent="0.25">
      <c r="A628" s="2">
        <v>627</v>
      </c>
      <c r="B628" s="2">
        <v>2108</v>
      </c>
      <c r="C628" s="2" t="s">
        <v>628</v>
      </c>
      <c r="D628" s="2" t="s">
        <v>26</v>
      </c>
      <c r="E628" s="2" t="s">
        <v>11</v>
      </c>
      <c r="F628" s="2" t="str">
        <f>"ΑΝ833750"</f>
        <v>ΑΝ833750</v>
      </c>
    </row>
    <row r="629" spans="1:6" x14ac:dyDescent="0.25">
      <c r="A629" s="2">
        <v>628</v>
      </c>
      <c r="B629" s="2">
        <v>2170</v>
      </c>
      <c r="C629" s="2" t="s">
        <v>883</v>
      </c>
      <c r="D629" s="2" t="s">
        <v>4</v>
      </c>
      <c r="E629" s="2" t="s">
        <v>23</v>
      </c>
      <c r="F629" s="2" t="str">
        <f>"Χ767509"</f>
        <v>Χ767509</v>
      </c>
    </row>
    <row r="630" spans="1:6" x14ac:dyDescent="0.25">
      <c r="A630" s="2">
        <v>629</v>
      </c>
      <c r="B630" s="2">
        <v>2239</v>
      </c>
      <c r="C630" s="2" t="s">
        <v>884</v>
      </c>
      <c r="D630" s="2" t="s">
        <v>474</v>
      </c>
      <c r="E630" s="2" t="s">
        <v>91</v>
      </c>
      <c r="F630" s="2" t="str">
        <f>"ΑΒ632295"</f>
        <v>ΑΒ632295</v>
      </c>
    </row>
    <row r="631" spans="1:6" x14ac:dyDescent="0.25">
      <c r="A631" s="2">
        <v>630</v>
      </c>
      <c r="B631" s="2">
        <v>1790</v>
      </c>
      <c r="C631" s="2" t="s">
        <v>336</v>
      </c>
      <c r="D631" s="2" t="s">
        <v>19</v>
      </c>
      <c r="E631" s="2" t="s">
        <v>40</v>
      </c>
      <c r="F631" s="2" t="str">
        <f>"ΑΗ275371"</f>
        <v>ΑΗ275371</v>
      </c>
    </row>
    <row r="632" spans="1:6" x14ac:dyDescent="0.25">
      <c r="A632" s="2">
        <v>631</v>
      </c>
      <c r="B632" s="2">
        <v>1744</v>
      </c>
      <c r="C632" s="2" t="s">
        <v>337</v>
      </c>
      <c r="D632" s="2" t="s">
        <v>338</v>
      </c>
      <c r="E632" s="2" t="s">
        <v>13</v>
      </c>
      <c r="F632" s="2" t="str">
        <f>"Α00490462"</f>
        <v>Α00490462</v>
      </c>
    </row>
    <row r="633" spans="1:6" x14ac:dyDescent="0.25">
      <c r="A633" s="2">
        <v>632</v>
      </c>
      <c r="B633" s="2">
        <v>1734</v>
      </c>
      <c r="C633" s="2" t="s">
        <v>339</v>
      </c>
      <c r="D633" s="2" t="s">
        <v>211</v>
      </c>
      <c r="E633" s="2" t="s">
        <v>161</v>
      </c>
      <c r="F633" s="2" t="str">
        <f>"ΑΖ433226"</f>
        <v>ΑΖ433226</v>
      </c>
    </row>
    <row r="634" spans="1:6" x14ac:dyDescent="0.25">
      <c r="A634" s="2">
        <v>633</v>
      </c>
      <c r="B634" s="2">
        <v>32</v>
      </c>
      <c r="C634" s="2" t="s">
        <v>629</v>
      </c>
      <c r="D634" s="2" t="s">
        <v>148</v>
      </c>
      <c r="E634" s="2" t="s">
        <v>33</v>
      </c>
      <c r="F634" s="2" t="str">
        <f>"ΑΡ907156"</f>
        <v>ΑΡ907156</v>
      </c>
    </row>
    <row r="635" spans="1:6" x14ac:dyDescent="0.25">
      <c r="A635" s="2">
        <v>634</v>
      </c>
      <c r="B635" s="2">
        <v>81</v>
      </c>
      <c r="C635" s="2" t="s">
        <v>630</v>
      </c>
      <c r="D635" s="2" t="s">
        <v>70</v>
      </c>
      <c r="E635" s="2" t="s">
        <v>19</v>
      </c>
      <c r="F635" s="2" t="str">
        <f>"Χ872630"</f>
        <v>Χ872630</v>
      </c>
    </row>
    <row r="636" spans="1:6" x14ac:dyDescent="0.25">
      <c r="A636" s="2">
        <v>635</v>
      </c>
      <c r="B636" s="2">
        <v>1149</v>
      </c>
      <c r="C636" s="2" t="s">
        <v>885</v>
      </c>
      <c r="D636" s="2" t="s">
        <v>49</v>
      </c>
      <c r="E636" s="2" t="s">
        <v>886</v>
      </c>
      <c r="F636" s="2" t="str">
        <f>"ΑΙ383158"</f>
        <v>ΑΙ383158</v>
      </c>
    </row>
    <row r="637" spans="1:6" x14ac:dyDescent="0.25">
      <c r="A637" s="2">
        <v>636</v>
      </c>
      <c r="B637" s="2">
        <v>2768</v>
      </c>
      <c r="C637" s="2" t="s">
        <v>631</v>
      </c>
      <c r="D637" s="2" t="s">
        <v>145</v>
      </c>
      <c r="E637" s="2" t="s">
        <v>21</v>
      </c>
      <c r="F637" s="2" t="str">
        <f>"ΑΖ263805"</f>
        <v>ΑΖ263805</v>
      </c>
    </row>
    <row r="638" spans="1:6" x14ac:dyDescent="0.25">
      <c r="A638" s="2">
        <v>637</v>
      </c>
      <c r="B638" s="2">
        <v>799</v>
      </c>
      <c r="C638" s="2" t="s">
        <v>887</v>
      </c>
      <c r="D638" s="2" t="s">
        <v>11</v>
      </c>
      <c r="E638" s="2" t="s">
        <v>888</v>
      </c>
      <c r="F638" s="2" t="str">
        <f>"711765010"</f>
        <v>711765010</v>
      </c>
    </row>
    <row r="639" spans="1:6" x14ac:dyDescent="0.25">
      <c r="A639" s="2">
        <v>638</v>
      </c>
      <c r="B639" s="2">
        <v>1016</v>
      </c>
      <c r="C639" s="2" t="s">
        <v>340</v>
      </c>
      <c r="D639" s="2" t="s">
        <v>93</v>
      </c>
      <c r="E639" s="2" t="s">
        <v>8</v>
      </c>
      <c r="F639" s="2" t="str">
        <f>"ΑΙ361927"</f>
        <v>ΑΙ361927</v>
      </c>
    </row>
    <row r="640" spans="1:6" x14ac:dyDescent="0.25">
      <c r="A640" s="2">
        <v>639</v>
      </c>
      <c r="B640" s="2">
        <v>2609</v>
      </c>
      <c r="C640" s="2" t="s">
        <v>889</v>
      </c>
      <c r="D640" s="2" t="s">
        <v>392</v>
      </c>
      <c r="E640" s="2" t="s">
        <v>21</v>
      </c>
      <c r="F640" s="2" t="str">
        <f>"ΑΟ286541"</f>
        <v>ΑΟ286541</v>
      </c>
    </row>
    <row r="641" spans="1:6" x14ac:dyDescent="0.25">
      <c r="A641" s="2">
        <v>640</v>
      </c>
      <c r="B641" s="2">
        <v>1159</v>
      </c>
      <c r="C641" s="2" t="s">
        <v>341</v>
      </c>
      <c r="D641" s="2" t="s">
        <v>146</v>
      </c>
      <c r="E641" s="2" t="s">
        <v>118</v>
      </c>
      <c r="F641" s="2" t="str">
        <f>"Α00398089"</f>
        <v>Α00398089</v>
      </c>
    </row>
    <row r="642" spans="1:6" x14ac:dyDescent="0.25">
      <c r="A642" s="2">
        <v>641</v>
      </c>
      <c r="B642" s="2">
        <v>1021</v>
      </c>
      <c r="C642" s="2" t="s">
        <v>632</v>
      </c>
      <c r="D642" s="2" t="s">
        <v>633</v>
      </c>
      <c r="E642" s="2" t="s">
        <v>146</v>
      </c>
      <c r="F642" s="2" t="str">
        <f>"ΑΑ307099"</f>
        <v>ΑΑ307099</v>
      </c>
    </row>
    <row r="643" spans="1:6" x14ac:dyDescent="0.25">
      <c r="A643" s="2">
        <v>642</v>
      </c>
      <c r="B643" s="2">
        <v>2816</v>
      </c>
      <c r="C643" s="2" t="s">
        <v>342</v>
      </c>
      <c r="D643" s="2" t="s">
        <v>11</v>
      </c>
      <c r="E643" s="2" t="s">
        <v>141</v>
      </c>
      <c r="F643" s="2" t="str">
        <f>"ΑΙ439671"</f>
        <v>ΑΙ439671</v>
      </c>
    </row>
    <row r="644" spans="1:6" x14ac:dyDescent="0.25">
      <c r="A644" s="2">
        <v>643</v>
      </c>
      <c r="B644" s="2">
        <v>2189</v>
      </c>
      <c r="C644" s="2" t="s">
        <v>343</v>
      </c>
      <c r="D644" s="2" t="s">
        <v>344</v>
      </c>
      <c r="E644" s="2" t="s">
        <v>345</v>
      </c>
      <c r="F644" s="2" t="str">
        <f>"ΑΝ118240"</f>
        <v>ΑΝ118240</v>
      </c>
    </row>
    <row r="645" spans="1:6" x14ac:dyDescent="0.25">
      <c r="A645" s="2">
        <v>644</v>
      </c>
      <c r="B645" s="2">
        <v>298</v>
      </c>
      <c r="C645" s="2" t="s">
        <v>346</v>
      </c>
      <c r="D645" s="2" t="s">
        <v>31</v>
      </c>
      <c r="E645" s="2" t="s">
        <v>8</v>
      </c>
      <c r="F645" s="2" t="str">
        <f>"ΑΡ899173"</f>
        <v>ΑΡ899173</v>
      </c>
    </row>
    <row r="646" spans="1:6" x14ac:dyDescent="0.25">
      <c r="A646" s="2">
        <v>645</v>
      </c>
      <c r="B646" s="2">
        <v>1101</v>
      </c>
      <c r="C646" s="2" t="s">
        <v>890</v>
      </c>
      <c r="D646" s="2" t="s">
        <v>33</v>
      </c>
      <c r="E646" s="2" t="s">
        <v>8</v>
      </c>
      <c r="F646" s="2" t="str">
        <f>"ΑΖ238400"</f>
        <v>ΑΖ238400</v>
      </c>
    </row>
    <row r="647" spans="1:6" x14ac:dyDescent="0.25">
      <c r="A647" s="2">
        <v>646</v>
      </c>
      <c r="B647" s="2">
        <v>1037</v>
      </c>
      <c r="C647" s="2" t="s">
        <v>347</v>
      </c>
      <c r="D647" s="2" t="s">
        <v>197</v>
      </c>
      <c r="E647" s="2" t="s">
        <v>245</v>
      </c>
      <c r="F647" s="2" t="str">
        <f>"Χ534947"</f>
        <v>Χ534947</v>
      </c>
    </row>
    <row r="648" spans="1:6" x14ac:dyDescent="0.25">
      <c r="A648" s="2">
        <v>647</v>
      </c>
      <c r="B648" s="2">
        <v>2940</v>
      </c>
      <c r="C648" s="2" t="s">
        <v>348</v>
      </c>
      <c r="D648" s="2" t="s">
        <v>344</v>
      </c>
      <c r="E648" s="2" t="s">
        <v>86</v>
      </c>
      <c r="F648" s="2" t="str">
        <f>"ΑΡ310966"</f>
        <v>ΑΡ310966</v>
      </c>
    </row>
    <row r="649" spans="1:6" x14ac:dyDescent="0.25">
      <c r="A649" s="2">
        <v>648</v>
      </c>
      <c r="B649" s="2">
        <v>2576</v>
      </c>
      <c r="C649" s="2" t="s">
        <v>348</v>
      </c>
      <c r="D649" s="2" t="s">
        <v>10</v>
      </c>
      <c r="E649" s="2" t="s">
        <v>19</v>
      </c>
      <c r="F649" s="2" t="str">
        <f>"ΑΕ707583"</f>
        <v>ΑΕ707583</v>
      </c>
    </row>
    <row r="650" spans="1:6" x14ac:dyDescent="0.25">
      <c r="A650" s="2">
        <v>649</v>
      </c>
      <c r="B650" s="2">
        <v>2549</v>
      </c>
      <c r="C650" s="2" t="s">
        <v>891</v>
      </c>
      <c r="D650" s="2" t="s">
        <v>146</v>
      </c>
      <c r="E650" s="2" t="s">
        <v>0</v>
      </c>
      <c r="F650" s="2" t="str">
        <f>"ΑΒ434091"</f>
        <v>ΑΒ434091</v>
      </c>
    </row>
    <row r="651" spans="1:6" x14ac:dyDescent="0.25">
      <c r="A651" s="2">
        <v>650</v>
      </c>
      <c r="B651" s="2">
        <v>2367</v>
      </c>
      <c r="C651" s="2" t="s">
        <v>634</v>
      </c>
      <c r="D651" s="2" t="s">
        <v>223</v>
      </c>
      <c r="E651" s="2" t="s">
        <v>8</v>
      </c>
      <c r="F651" s="2" t="str">
        <f>"ΑΙ861827"</f>
        <v>ΑΙ861827</v>
      </c>
    </row>
    <row r="652" spans="1:6" x14ac:dyDescent="0.25">
      <c r="A652" s="2">
        <v>651</v>
      </c>
      <c r="B652" s="2">
        <v>2023</v>
      </c>
      <c r="C652" s="2" t="s">
        <v>349</v>
      </c>
      <c r="D652" s="2" t="s">
        <v>68</v>
      </c>
      <c r="E652" s="2" t="s">
        <v>8</v>
      </c>
      <c r="F652" s="2" t="str">
        <f>"ΑΗ532828"</f>
        <v>ΑΗ532828</v>
      </c>
    </row>
    <row r="653" spans="1:6" x14ac:dyDescent="0.25">
      <c r="A653" s="2">
        <v>652</v>
      </c>
      <c r="B653" s="2">
        <v>625</v>
      </c>
      <c r="C653" s="2" t="s">
        <v>635</v>
      </c>
      <c r="D653" s="2" t="s">
        <v>11</v>
      </c>
      <c r="E653" s="2" t="s">
        <v>40</v>
      </c>
      <c r="F653" s="2" t="str">
        <f>"ΑΜ410975"</f>
        <v>ΑΜ410975</v>
      </c>
    </row>
    <row r="654" spans="1:6" x14ac:dyDescent="0.25">
      <c r="A654" s="2">
        <v>653</v>
      </c>
      <c r="B654" s="2">
        <v>314</v>
      </c>
      <c r="C654" s="2" t="s">
        <v>892</v>
      </c>
      <c r="D654" s="2" t="s">
        <v>40</v>
      </c>
      <c r="E654" s="2" t="s">
        <v>19</v>
      </c>
      <c r="F654" s="2" t="str">
        <f>"710954012"</f>
        <v>710954012</v>
      </c>
    </row>
    <row r="655" spans="1:6" ht="15" customHeight="1" x14ac:dyDescent="0.25">
      <c r="A655" s="2">
        <v>654</v>
      </c>
      <c r="B655" s="2">
        <v>1828</v>
      </c>
      <c r="C655" s="2" t="s">
        <v>636</v>
      </c>
      <c r="D655" s="2" t="s">
        <v>176</v>
      </c>
      <c r="E655" s="2" t="s">
        <v>11</v>
      </c>
      <c r="F655" s="2" t="str">
        <f>"ΑΕ006787"</f>
        <v>ΑΕ006787</v>
      </c>
    </row>
  </sheetData>
  <sortState ref="A2:H655">
    <sortCondition ref="C2:C655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1Κ.2024 ΤΕ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2025-05-08T06:26:43Z</dcterms:modified>
</cp:coreProperties>
</file>